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IVAN_GRASSO-BARBARI\"/>
    </mc:Choice>
  </mc:AlternateContent>
  <bookViews>
    <workbookView xWindow="10170" yWindow="-75" windowWidth="10200" windowHeight="81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A18" i="2" l="1"/>
  <c r="L5" i="2" l="1"/>
  <c r="D5" i="2"/>
  <c r="K6" i="2"/>
  <c r="K7" i="2" l="1"/>
  <c r="K8" i="2" s="1"/>
  <c r="G7" i="2"/>
</calcChain>
</file>

<file path=xl/sharedStrings.xml><?xml version="1.0" encoding="utf-8"?>
<sst xmlns="http://schemas.openxmlformats.org/spreadsheetml/2006/main" count="488" uniqueCount="127">
  <si>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</si>
  <si>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</si>
  <si>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</si>
  <si>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</si>
  <si>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</si>
  <si>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</si>
  <si>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</si>
  <si>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</si>
  <si>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</si>
  <si>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</si>
  <si>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</si>
  <si>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</si>
  <si>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</si>
  <si>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</si>
  <si>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</si>
  <si>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</si>
  <si>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</si>
  <si>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</si>
  <si>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</si>
  <si>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</si>
  <si>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</si>
  <si>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</si>
  <si>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</si>
  <si>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</si>
  <si>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</si>
  <si>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</si>
  <si>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</si>
  <si>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</si>
  <si>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</si>
  <si>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</si>
  <si>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</si>
  <si>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</si>
  <si>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</si>
  <si>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</si>
  <si>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</si>
  <si>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</si>
  <si>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</si>
  <si>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X</t>
  </si>
  <si>
    <t>NonMorto Nehekhariano</t>
  </si>
  <si>
    <t>Senza Cervello</t>
  </si>
  <si>
    <t>EROI</t>
  </si>
  <si>
    <t>TRUPPA</t>
  </si>
  <si>
    <t>Comandante</t>
  </si>
  <si>
    <t>pugnale</t>
  </si>
  <si>
    <t>Pugnale</t>
  </si>
  <si>
    <t>Barbari del Caos</t>
  </si>
  <si>
    <t>Capo Barbaro</t>
  </si>
  <si>
    <t>spada</t>
  </si>
  <si>
    <t>Mago</t>
  </si>
  <si>
    <t>Profeta</t>
  </si>
  <si>
    <t>Campione</t>
  </si>
  <si>
    <t>Condannato</t>
  </si>
  <si>
    <t>D6</t>
  </si>
  <si>
    <t>D3</t>
  </si>
  <si>
    <t>Inconsistenza, Paura,</t>
  </si>
  <si>
    <t>Esperienza, Fato</t>
  </si>
  <si>
    <t>Mastini del caos</t>
  </si>
  <si>
    <t>Gor</t>
  </si>
  <si>
    <t>Barbari del Caos Kurgan</t>
  </si>
  <si>
    <t>arco</t>
  </si>
  <si>
    <t>Thulsa Doom</t>
  </si>
  <si>
    <t>Toth-Amon</t>
  </si>
  <si>
    <t>Rexor</t>
  </si>
  <si>
    <t>Thorgrim</t>
  </si>
  <si>
    <t>Dagoth</t>
  </si>
  <si>
    <t>mazza</t>
  </si>
  <si>
    <t>Frusta spinata</t>
  </si>
  <si>
    <t>teräksen salaisuus</t>
  </si>
  <si>
    <t>Mark of Tchar the Eagle</t>
  </si>
  <si>
    <t>Mark of Chaos Undivided</t>
  </si>
  <si>
    <t>Tesoro Banda:</t>
  </si>
  <si>
    <t>Corone d'Oro:</t>
  </si>
  <si>
    <t>Malapietra:</t>
  </si>
  <si>
    <t>Corone d'Oro</t>
  </si>
  <si>
    <t>incassi</t>
  </si>
  <si>
    <t>spese</t>
  </si>
  <si>
    <t>Malapietra</t>
  </si>
  <si>
    <t>trovata</t>
  </si>
  <si>
    <t>venduta</t>
  </si>
  <si>
    <t>Tesoro iniziale</t>
  </si>
  <si>
    <t>Composizione banda</t>
  </si>
  <si>
    <t>Thulsa Doom (comandante)</t>
  </si>
  <si>
    <t>Toth-Amon (mago)</t>
  </si>
  <si>
    <t>Rexor (Campione)</t>
  </si>
  <si>
    <t>Thorgrim (Campione)</t>
  </si>
  <si>
    <t>Dagoth (Condannato)</t>
  </si>
  <si>
    <t>2 Barbari (35 CO ciascuno)</t>
  </si>
  <si>
    <t>2 Mastini (15 CO ciascuno)</t>
  </si>
  <si>
    <t>1 Uomo bestia (35 CO)</t>
  </si>
  <si>
    <t>1 frusta (15 CO), 5 mazze (3 CO), 2 spade (10 CO), 1 Alabarda (10 CO), 2 Archi (10 CO)</t>
  </si>
  <si>
    <t>Nome Banda:</t>
  </si>
  <si>
    <t>Tipo Banda:</t>
  </si>
  <si>
    <t>Back Ground Iniziale</t>
  </si>
  <si>
    <t>DIARIO DI CAMPAGNA</t>
  </si>
  <si>
    <t>SCHEDA BANDA</t>
  </si>
  <si>
    <t>CONTABILITA' BANDA</t>
  </si>
  <si>
    <t xml:space="preserve">"Vuoi conoscere il segreto dell'acciaio?" disse il principe demone alzandosi dal trono e guardando il barbaro inginocchiato davanti a lui
Thulsa Doom era al cospetto del suo Principe e signore, desideroso di conoscenza e di potere. Il trono del Principe si trovava al centro di un stanza circolare dal soffito molto alto, alle cui pareti vi erano tre piani di sporgenze da cui i seguaci del signore del mutamento osservavano la scena.
"C'è stato un tempo in cui cercavo l'acciaio. E l'acciaio valeva di più, per me, di oro e gioielli."
"Il segreto dell'acciaio" disse Thulsa Doom
"sì!" rispose il prinicpe "E tu sai cos'è o sbaglio? Te lo dico! E' il meno che possa fare!" poi con voce tonante riprese: "Non è vero che l'acciaio è forte! La Carne è più forte! Guarda intorno... qui... " indicando gli adepti in alto "La, su quella sporgenza, quel valoroso guerriero" e indicando uno dei suoi seguaci "Vieni a me! bambino mio!" ed il barbaro si getto schiantandosi sul pavimento e morendo all'istante.
Il principe si avvicinò al cadavere e con enfasi si rivolse a Thulsa Doom "Questa è la forza! Capisci? Questo è il potere! La forza e il potere della carne".
Infine si avvicinò a Thulsa Doom e, con occhi fiammeggianti, gli chiese: "Cos'è l'acciaio a paragone della mano che lo brandisce? Se oggi hai un corpo possente e sentimenti nel cuore, io te l'ho permesso! Che spreco!"
Poi il principe sospirò e torno a sedersi sul trono "A Mordheim troverai quel che cerchi!"
 </t>
  </si>
  <si>
    <t>Magia: Sguardo degli dei (diff. 7)</t>
  </si>
  <si>
    <t>Magia: Reward of Tchar (diff. 9)</t>
  </si>
  <si>
    <t>Primo scontro - 13/02/2018 - Evento LIUT</t>
  </si>
  <si>
    <t>Esplorazione</t>
  </si>
  <si>
    <t>Vendita di tre pezzi di mutapietra</t>
  </si>
  <si>
    <t>Reclutato un uomo bestia (35 CO)  con un punto esperienza (2 CO) ed
un mastino (15 CO)</t>
  </si>
  <si>
    <t>acquistata una mazza (3 CO) e un arco (10 CO)</t>
  </si>
  <si>
    <t>Arco</t>
  </si>
  <si>
    <t>Le Capre (Nero, Espiatorio e Pasquale)</t>
  </si>
  <si>
    <t>Mago Mercenario</t>
  </si>
  <si>
    <t>Secondo scontro - 03/04/2018 - Evento LIUT</t>
  </si>
  <si>
    <t>Reclutato un uomo bestia (35 CO)  con due punti esperienza (4 CO)</t>
  </si>
  <si>
    <t>Ingaggiato un Mago Mercenario (30 CO)</t>
  </si>
  <si>
    <t>Resoconto primo scontro - 13/02/2018 - Bretonnia</t>
  </si>
  <si>
    <t>Si erano accampati tra le macerie di un edificio di pietra. Il primo piano era completamente distrutto, ma il pavimento aveva resistito ed ora fungeva da tetto ai guerrieri barbari.
Erano seduti attorno al fuoco, al quale era appoggiato uno spiedo con i resti dell'animale. Solo Dagoth stava in disparte.
"Un'altra vittoria! Questo è bene..." cominciò Toth-Amon, il mago.
"Sì, peccato che Leone sia morto" lo interruppe Thorgrim
"Si, peccato, era un bravo cane" proseguì Rexor
poi di nuovo Thorgrim "bravo e buono... ne vuoi ancora un po'?" e scoppiarono a ridere.
Toth-Amon, indispettito per l'interruzione ricominciò: "Un'altra vittoria! E' bene questo" poi dopo una breve pausa, rivolgendosi a tutti, chiese "Qual'è il meglio della vita?"
Rexor si alzò fiero e rispose "La steppa immensa. Un veloce cavallo. Falchi sul tuo polso e il vento che ti stordisce"
"No!" lo rimproverò Toth-Amon, e poi si rivolse al capotribù "Thulsa-Doom, qual'è il meglio della vita?"
"Schiacciare i nemici! Inseguirli mentre fuggono! E ascoltare i lamenti delle femmine!" fu la risposta
"Questo è bene!" concluse Toth-Amon</t>
  </si>
  <si>
    <t>Resoconto secondo scontro - 03/04/2018 - Middhenheim</t>
  </si>
  <si>
    <t>Tatuaggi</t>
  </si>
  <si>
    <t>Colpo Letale</t>
  </si>
  <si>
    <t>L'anziano prete guerriero giaceva sul suo giaciglio, gli occhi bianchi, aperti, fissi sul soffitto della sua cella, senza poterlo vedere.
L'anziano guerriero era cieco da parecchi anni e il suo corpo non voleva smettere di spegnersi nonostante l'età e i colpi subiti. Da sei mesi non riusciva ad alzarsi dal letto e i novizi dovevano accudirlo in tutto.
Hans Muller, seduto sulla seggiola vicino al letto dell'anziano, si stava per addormentare quando un violento colpo di tosse dell'infermo lo ridestò.
"acqua" chiese il moribondo. Hans si alzò, imbevve una pezza bianca sulla bacinella e la appoggiò sulle labbra del morituro.
Con un filo di voce, il vecchio guerriero chiese "leggimi qualcosa!"
Allora Hans prese una pergamena barbara che stava studiando insieme al suo mentore. Si trattava di una pergamena scritta un secolo prima, da un certo Toth-Amon che raccontava delle avventure del suo signore Thulsa Doom alla ricerca del "segreto dell'acciaio".
Hans iniziò a leggere:
"Eravamo in una zona piuttosto aperta, e priva di macerie o case. solo staccionate, siepi e arbusti. Quando difronte a noi si pararono una fila di guerrieri dell'impero, aiutati da un mago, da un elfo e da un mezz'uomo.
Il mio signore, destinato ad imporre il suo volere sul mondo, guardò lo schieramento nemico e ci raggruppo in una singola testa d'arieta che avrebbe dovuto sfondare il lato destro nemico e ci lanciammo all'attacco.
Mentre noi ci avvicinammo al nemico, esso rimase immobile, e alcuni di loro (pavidi e infidi) ci scagliarono frecce a forma di teschio.
Una pioggia di teschi ci colpì. I mastini e gli uomini bestia, furono i primi ad impaurirsi e scappare.
Il numero di combattenti diminuì velocemente e considerevolmente e quando giungemmo a portata di carica con il nemico, il mio signore, destinato ad imporre il suo volere sul mondo, si rese conto che la nostra vita era in pericolo. Egli avrebbe potuto sbaragliare da solo gli infidi imperiali, ma per proteggerci dalle frecce a forma di teschio fuggimmo.
Solo una volta al riparo ci accorgemmo che le frecce a forma di teschio erano smussate ed innocue.
Sconfitti da colpi a salve”
“Che coglioni” fu il commento dell’anziano prete guerriero al termine del racconto e poi spirò!</t>
  </si>
  <si>
    <t>Alabarda</t>
  </si>
  <si>
    <t>armatura leggera</t>
  </si>
  <si>
    <t>Feccia (Secco, Rana e Primave)</t>
  </si>
  <si>
    <t>Esplorazione: trovati 4 pezzi di malapietra e 33 Corone d'oro</t>
  </si>
  <si>
    <t>Reclutato un barbaro (35 CO)  con tre punti esperienza (6 CO)</t>
  </si>
  <si>
    <t>Reclutato un mastino (15 CO)</t>
  </si>
  <si>
    <t>acquistate tre mazze (3 CO)</t>
  </si>
  <si>
    <t>terzo scontro - 10/04/2018</t>
  </si>
  <si>
    <t>Raptor</t>
  </si>
  <si>
    <t>Cagnacci (pippo e pluto e snoopy)</t>
  </si>
  <si>
    <t>Resoconto terzo scontro - 10/04/2018 - Nonmorti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</si>
</sst>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2" fillId="4" borderId="27" xfId="0" applyFont="1" applyFill="1" applyBorder="1" applyAlignment="1">
      <alignment horizontal="center" vertical="center"/>
    </xf>
    <xf numFmtId="0" fontId="2" fillId="4" borderId="52" xfId="0" applyFont="1" applyFill="1" applyBorder="1" applyAlignment="1">
      <alignment horizontal="center" vertical="center"/>
    </xf>
    <xf numFmtId="0" fontId="27" fillId="0" borderId="0" xfId="0" applyFont="1" applyAlignment="1">
      <alignment horizontal="center"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30" fillId="0" borderId="69" xfId="0" applyFont="1" applyBorder="1" applyAlignment="1">
      <alignment horizontal="left" wrapText="1"/>
    </xf>
    <xf numFmtId="0" fontId="0" fillId="0" borderId="20" xfId="0" applyBorder="1" applyAlignment="1">
      <alignment horizontal="left" wrapText="1"/>
    </xf>
    <xf numFmtId="0" fontId="37" fillId="4" borderId="14" xfId="0" applyFont="1" applyFill="1" applyBorder="1" applyAlignment="1">
      <alignment horizontal="center" vertical="center"/>
    </xf>
    <xf numFmtId="0" fontId="37" fillId="4" borderId="6" xfId="0" applyFont="1" applyFill="1" applyBorder="1" applyAlignment="1">
      <alignment vertical="center"/>
    </xf>
    <xf numFmtId="0" fontId="4" fillId="4" borderId="0" xfId="0" applyFont="1" applyFill="1" applyAlignment="1">
      <alignment wrapText="1"/>
    </xf>
    <xf numFmtId="0" fontId="13" fillId="4" borderId="12" xfId="0" applyFont="1" applyFill="1" applyBorder="1" applyAlignment="1">
      <alignment vertical="center" wrapText="1"/>
    </xf>
    <xf numFmtId="0" fontId="37" fillId="4" borderId="33" xfId="0" applyFont="1" applyFill="1" applyBorder="1" applyAlignment="1">
      <alignment vertical="center"/>
    </xf>
    <xf numFmtId="0" fontId="13" fillId="4" borderId="34" xfId="0" applyFont="1" applyFill="1" applyBorder="1" applyAlignment="1">
      <alignment wrapText="1"/>
    </xf>
    <xf numFmtId="0" fontId="37" fillId="4" borderId="49"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10" workbookViewId="0">
      <selection activeCell="A13" sqref="A13:B13"/>
    </sheetView>
  </sheetViews>
  <sheetFormatPr defaultRowHeight="12.75" x14ac:dyDescent="0.2"/>
  <cols>
    <col min="1" max="1" width="12.7109375" customWidth="1"/>
    <col min="2" max="2" width="76.42578125" customWidth="1"/>
  </cols>
  <sheetData>
    <row r="1" spans="1:2" ht="26.25" customHeight="1" x14ac:dyDescent="0.2">
      <c r="A1" s="156" t="s">
        <v>93</v>
      </c>
      <c r="B1" s="156"/>
    </row>
    <row r="2" spans="1:2" ht="18" x14ac:dyDescent="0.2">
      <c r="A2" s="139" t="s">
        <v>90</v>
      </c>
      <c r="B2" s="140" t="s">
        <v>67</v>
      </c>
    </row>
    <row r="3" spans="1:2" ht="5.25" customHeight="1" x14ac:dyDescent="0.2">
      <c r="A3" s="139"/>
      <c r="B3" s="141"/>
    </row>
    <row r="4" spans="1:2" ht="15.75" x14ac:dyDescent="0.2">
      <c r="A4" s="139" t="s">
        <v>91</v>
      </c>
      <c r="B4" s="142" t="s">
        <v>58</v>
      </c>
    </row>
    <row r="6" spans="1:2" ht="15.75" customHeight="1" x14ac:dyDescent="0.25">
      <c r="A6" s="154" t="s">
        <v>92</v>
      </c>
      <c r="B6" s="154"/>
    </row>
    <row r="7" spans="1:2" ht="233.25" customHeight="1" x14ac:dyDescent="0.2">
      <c r="A7" s="155" t="s">
        <v>96</v>
      </c>
      <c r="B7" s="155"/>
    </row>
    <row r="8" spans="1:2" ht="15.75" x14ac:dyDescent="0.25">
      <c r="A8" s="154" t="s">
        <v>110</v>
      </c>
      <c r="B8" s="154"/>
    </row>
    <row r="9" spans="1:2" ht="195" customHeight="1" x14ac:dyDescent="0.2">
      <c r="A9" s="155" t="s">
        <v>111</v>
      </c>
      <c r="B9" s="155"/>
    </row>
    <row r="10" spans="1:2" ht="15.75" x14ac:dyDescent="0.25">
      <c r="A10" s="154" t="s">
        <v>112</v>
      </c>
      <c r="B10" s="154"/>
    </row>
    <row r="11" spans="1:2" ht="371.25" customHeight="1" x14ac:dyDescent="0.2">
      <c r="A11" s="155" t="s">
        <v>115</v>
      </c>
      <c r="B11" s="155"/>
    </row>
    <row r="12" spans="1:2" ht="15.75" x14ac:dyDescent="0.25">
      <c r="A12" s="154" t="s">
        <v>126</v>
      </c>
      <c r="B12" s="154"/>
    </row>
    <row r="13" spans="1:2" x14ac:dyDescent="0.2">
      <c r="A13" s="155" t="s">
        <v>115</v>
      </c>
      <c r="B13" s="155"/>
    </row>
  </sheetData>
  <mergeCells count="9">
    <mergeCell ref="A12:B12"/>
    <mergeCell ref="A13:B13"/>
    <mergeCell ref="A10:B10"/>
    <mergeCell ref="A11:B11"/>
    <mergeCell ref="A6:B6"/>
    <mergeCell ref="A7:B7"/>
    <mergeCell ref="A1:B1"/>
    <mergeCell ref="A8:B8"/>
    <mergeCell ref="A9:B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abSelected="1" topLeftCell="A10" workbookViewId="0">
      <selection activeCell="Z45" sqref="Z45:AC45"/>
    </sheetView>
  </sheetViews>
  <sheetFormatPr defaultColWidth="1.7109375" defaultRowHeight="10.5" customHeight="1" x14ac:dyDescent="0.2"/>
  <cols>
    <col min="1" max="33" width="2.7109375" style="1" customWidth="1"/>
    <col min="34" max="16384" width="1.7109375" style="1"/>
  </cols>
  <sheetData>
    <row r="1" spans="1:32" ht="23.25" x14ac:dyDescent="0.35">
      <c r="A1" s="157" t="s">
        <v>94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2" ht="19.5" customHeight="1" x14ac:dyDescent="0.2">
      <c r="A2" s="179" t="s">
        <v>25</v>
      </c>
      <c r="B2" s="180"/>
      <c r="C2" s="180"/>
      <c r="D2" s="180"/>
      <c r="E2" s="82" t="str">
        <f>Diario!B2</f>
        <v>teräksen salaisuus</v>
      </c>
      <c r="F2" s="82"/>
      <c r="G2" s="82"/>
      <c r="H2" s="82"/>
      <c r="I2" s="82"/>
      <c r="J2" s="82"/>
      <c r="K2" s="82"/>
      <c r="L2" s="82"/>
      <c r="M2" s="82"/>
      <c r="N2" s="82"/>
      <c r="O2" s="82"/>
      <c r="P2" s="82"/>
      <c r="Q2" s="83"/>
      <c r="R2" s="73"/>
      <c r="S2" s="181" t="s">
        <v>7</v>
      </c>
      <c r="T2" s="182"/>
      <c r="U2" s="182"/>
      <c r="V2" s="182"/>
      <c r="W2" s="80" t="str">
        <f>Diario!B4</f>
        <v>Barbari del Caos Kurgan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3" t="s">
        <v>30</v>
      </c>
      <c r="B4" s="184"/>
      <c r="C4" s="184"/>
      <c r="D4" s="184"/>
      <c r="E4" s="184"/>
      <c r="F4" s="184"/>
      <c r="G4" s="184"/>
      <c r="H4" s="184"/>
      <c r="I4" s="184"/>
      <c r="J4" s="184"/>
      <c r="K4" s="184"/>
      <c r="L4" s="185"/>
      <c r="M4" s="70"/>
      <c r="N4" s="186" t="s">
        <v>31</v>
      </c>
      <c r="O4" s="187"/>
      <c r="P4" s="187"/>
      <c r="Q4" s="187"/>
      <c r="R4" s="187"/>
      <c r="S4" s="187"/>
      <c r="T4" s="188"/>
      <c r="U4" s="70"/>
      <c r="V4" s="76" t="s">
        <v>34</v>
      </c>
      <c r="W4" s="77"/>
      <c r="X4" s="77"/>
      <c r="Y4" s="77"/>
      <c r="Z4" s="77"/>
      <c r="AA4" s="77"/>
      <c r="AB4" s="77"/>
      <c r="AC4" s="77"/>
      <c r="AD4" s="77"/>
      <c r="AE4" s="77"/>
      <c r="AF4" s="78"/>
    </row>
    <row r="5" spans="1:32" ht="10.5" customHeight="1" x14ac:dyDescent="0.2">
      <c r="A5" s="189" t="s">
        <v>26</v>
      </c>
      <c r="B5" s="190"/>
      <c r="C5" s="190"/>
      <c r="D5" s="20">
        <f>SUM(Eroi!A18,Eroi!A29,Eroi!A40,Eroi!A51,Eroi!A62,Eroi!A73)</f>
        <v>5</v>
      </c>
      <c r="E5" s="190" t="s">
        <v>27</v>
      </c>
      <c r="F5" s="190"/>
      <c r="G5" s="190"/>
      <c r="H5" s="21">
        <f>SUM(Truppa!I4,Truppa!I10,Truppa!I16,Truppa!I22,Truppa!I28,Truppa!I34,Truppa!I40,Truppa!I46,Truppa!I52,Truppa!I58,Truppa!I64)</f>
        <v>10</v>
      </c>
      <c r="I5" s="191" t="s">
        <v>35</v>
      </c>
      <c r="J5" s="190"/>
      <c r="K5" s="190"/>
      <c r="L5" s="22">
        <f>SUM(Eroi!A20,Eroi!A31,Eroi!A42,Eroi!A53,Eroi!A64,Eroi!A75,Truppa!K7,Truppa!K13,Truppa!K19,Truppa!K25,Truppa!K31,Truppa!K37,Truppa!K43,Truppa!K49,Truppa!K55,Truppa!K61,Truppa!K67)</f>
        <v>0</v>
      </c>
      <c r="M5" s="4"/>
      <c r="N5" s="17" t="s">
        <v>32</v>
      </c>
      <c r="O5" s="18"/>
      <c r="P5" s="18"/>
      <c r="Q5" s="18"/>
      <c r="R5" s="18"/>
      <c r="S5" s="175">
        <f>Contabilità!B4</f>
        <v>6</v>
      </c>
      <c r="T5" s="176"/>
      <c r="U5" s="4"/>
      <c r="V5" s="126"/>
      <c r="W5" s="18"/>
      <c r="X5" s="18"/>
      <c r="Y5" s="18"/>
      <c r="Z5" s="18"/>
      <c r="AA5" s="18"/>
      <c r="AB5" s="18"/>
      <c r="AC5" s="18"/>
      <c r="AF5" s="16"/>
    </row>
    <row r="6" spans="1:32" ht="10.5" customHeight="1" x14ac:dyDescent="0.2">
      <c r="A6" s="171" t="s">
        <v>28</v>
      </c>
      <c r="B6" s="172"/>
      <c r="C6" s="172"/>
      <c r="D6" s="172"/>
      <c r="E6" s="172"/>
      <c r="F6" s="172"/>
      <c r="G6" s="172"/>
      <c r="H6" s="172"/>
      <c r="I6" s="172"/>
      <c r="J6" s="172"/>
      <c r="K6" s="173">
        <f>SUM(Eroi!A19,Eroi!A30,Eroi!A41,Eroi!A52,Eroi!A63,Eroi!A74,Truppa!Q7,Truppa!Q13,Truppa!Q19,Truppa!Q25,Truppa!Q31,Truppa!Q37,Truppa!Q49,Truppa!Q55,Truppa!Q61,Truppa!Q67)</f>
        <v>113</v>
      </c>
      <c r="L6" s="174"/>
      <c r="M6" s="4"/>
      <c r="N6" s="17" t="s">
        <v>33</v>
      </c>
      <c r="O6" s="18"/>
      <c r="P6" s="18"/>
      <c r="Q6" s="18"/>
      <c r="R6" s="18"/>
      <c r="S6" s="175">
        <f>Contabilità!D4</f>
        <v>1</v>
      </c>
      <c r="T6" s="176"/>
      <c r="U6" s="4"/>
      <c r="V6" s="17"/>
      <c r="W6" s="18"/>
      <c r="X6" s="18"/>
      <c r="Y6" s="18"/>
      <c r="Z6" s="18"/>
      <c r="AA6" s="18"/>
      <c r="AB6" s="18"/>
      <c r="AC6" s="18"/>
      <c r="AF6" s="16"/>
    </row>
    <row r="7" spans="1:32" ht="10.5" customHeight="1" x14ac:dyDescent="0.2">
      <c r="A7" s="12" t="s">
        <v>29</v>
      </c>
      <c r="B7" s="11"/>
      <c r="C7" s="11"/>
      <c r="D7" s="11"/>
      <c r="E7" s="11"/>
      <c r="F7" s="10" t="s">
        <v>0</v>
      </c>
      <c r="G7" s="177">
        <f>D5+H5</f>
        <v>15</v>
      </c>
      <c r="H7" s="177"/>
      <c r="I7" s="11" t="s">
        <v>1</v>
      </c>
      <c r="J7" s="11" t="s">
        <v>2</v>
      </c>
      <c r="K7" s="177">
        <f>((D5+H5-L5)*5)+(L5*20)</f>
        <v>75</v>
      </c>
      <c r="L7" s="17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69">
        <f>SUM(K6:L7)</f>
        <v>188</v>
      </c>
      <c r="L8" s="170"/>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3" t="s">
        <v>40</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1" t="s">
        <v>8</v>
      </c>
      <c r="B12" s="162"/>
      <c r="C12" s="163" t="s">
        <v>60</v>
      </c>
      <c r="D12" s="164"/>
      <c r="E12" s="164"/>
      <c r="F12" s="164"/>
      <c r="G12" s="164"/>
      <c r="H12" s="164"/>
      <c r="I12" s="164"/>
      <c r="J12" s="52" t="s">
        <v>10</v>
      </c>
      <c r="K12" s="53"/>
      <c r="L12" s="53"/>
      <c r="M12" s="53"/>
      <c r="N12" s="53"/>
      <c r="O12" s="54"/>
      <c r="P12" s="119" t="s">
        <v>44</v>
      </c>
      <c r="Q12" s="56"/>
      <c r="R12" s="56"/>
      <c r="S12" s="56"/>
      <c r="T12" s="56"/>
      <c r="U12" s="52" t="s">
        <v>11</v>
      </c>
      <c r="V12" s="53"/>
      <c r="W12" s="53"/>
      <c r="X12" s="53"/>
      <c r="Y12" s="54"/>
      <c r="Z12" s="55" t="s">
        <v>42</v>
      </c>
      <c r="AA12" s="56"/>
      <c r="AB12" s="56"/>
      <c r="AC12" s="56"/>
      <c r="AD12" s="56"/>
      <c r="AE12" s="56"/>
      <c r="AF12" s="58"/>
    </row>
    <row r="13" spans="1:32" ht="9.75" customHeight="1" x14ac:dyDescent="0.2">
      <c r="A13" s="165" t="s">
        <v>9</v>
      </c>
      <c r="B13" s="166"/>
      <c r="C13" s="158" t="s">
        <v>46</v>
      </c>
      <c r="D13" s="159"/>
      <c r="E13" s="159"/>
      <c r="F13" s="159"/>
      <c r="G13" s="160"/>
      <c r="H13" s="23" t="s">
        <v>36</v>
      </c>
      <c r="I13" s="42"/>
      <c r="J13" s="24" t="s">
        <v>66</v>
      </c>
      <c r="K13" s="25"/>
      <c r="L13" s="25"/>
      <c r="M13" s="25"/>
      <c r="N13" s="25"/>
      <c r="O13" s="25"/>
      <c r="P13" s="26"/>
      <c r="Q13" s="29"/>
      <c r="R13" s="29"/>
      <c r="S13" s="29"/>
      <c r="T13" s="29"/>
      <c r="U13" s="122" t="s">
        <v>68</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t="s">
        <v>98</v>
      </c>
      <c r="W14" s="32"/>
      <c r="X14" s="32"/>
      <c r="Y14" s="32"/>
      <c r="Z14" s="32"/>
      <c r="AA14" s="29"/>
      <c r="AB14" s="29"/>
      <c r="AC14" s="29"/>
      <c r="AD14" s="29"/>
      <c r="AE14" s="29"/>
      <c r="AF14" s="59"/>
    </row>
    <row r="15" spans="1:32" ht="9.75" customHeight="1" x14ac:dyDescent="0.2">
      <c r="A15" s="61">
        <v>4</v>
      </c>
      <c r="B15" s="44">
        <v>5</v>
      </c>
      <c r="C15" s="44">
        <v>3</v>
      </c>
      <c r="D15" s="215">
        <v>5</v>
      </c>
      <c r="E15" s="44">
        <v>4</v>
      </c>
      <c r="F15" s="121">
        <v>1</v>
      </c>
      <c r="G15" s="44">
        <v>5</v>
      </c>
      <c r="H15" s="44">
        <v>1</v>
      </c>
      <c r="I15" s="44">
        <v>8</v>
      </c>
      <c r="J15" s="120" t="s">
        <v>104</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t="s">
        <v>117</v>
      </c>
      <c r="K16" s="34"/>
      <c r="L16" s="34"/>
      <c r="M16" s="34"/>
      <c r="N16" s="34"/>
      <c r="O16" s="34"/>
      <c r="P16" s="35"/>
      <c r="Q16" s="34"/>
      <c r="R16" s="34"/>
      <c r="S16" s="34"/>
      <c r="T16" s="34"/>
      <c r="U16" s="216" t="s">
        <v>113</v>
      </c>
      <c r="V16" s="217"/>
      <c r="W16" s="218"/>
      <c r="X16" s="38"/>
      <c r="Y16" s="38"/>
      <c r="Z16" s="38"/>
      <c r="AA16" s="34"/>
      <c r="AB16" s="34"/>
      <c r="AC16" s="34"/>
      <c r="AD16" s="34"/>
      <c r="AE16" s="34"/>
      <c r="AF16" s="63"/>
    </row>
    <row r="17" spans="1:32" ht="9.75" customHeight="1" thickBot="1" x14ac:dyDescent="0.25">
      <c r="A17" s="64"/>
      <c r="B17" s="167" t="s">
        <v>18</v>
      </c>
      <c r="C17" s="168"/>
      <c r="D17" s="16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37</v>
      </c>
      <c r="C18" s="40" t="s">
        <v>37</v>
      </c>
      <c r="D18" s="41" t="s">
        <v>37</v>
      </c>
      <c r="E18" s="40" t="s">
        <v>37</v>
      </c>
      <c r="F18" s="49" t="s">
        <v>37</v>
      </c>
      <c r="G18" s="40" t="s">
        <v>37</v>
      </c>
      <c r="H18" s="49" t="s">
        <v>37</v>
      </c>
      <c r="I18" s="40" t="s">
        <v>37</v>
      </c>
      <c r="J18" s="49" t="s">
        <v>37</v>
      </c>
      <c r="K18" s="49" t="s">
        <v>37</v>
      </c>
      <c r="L18" s="40" t="s">
        <v>37</v>
      </c>
      <c r="M18" s="49" t="s">
        <v>37</v>
      </c>
      <c r="N18" s="49" t="s">
        <v>37</v>
      </c>
      <c r="O18" s="40" t="s">
        <v>37</v>
      </c>
      <c r="P18" s="49" t="s">
        <v>37</v>
      </c>
      <c r="Q18" s="49" t="s">
        <v>37</v>
      </c>
      <c r="R18" s="40" t="s">
        <v>37</v>
      </c>
      <c r="S18" s="49" t="s">
        <v>37</v>
      </c>
      <c r="T18" s="49" t="s">
        <v>37</v>
      </c>
      <c r="U18" s="40" t="s">
        <v>37</v>
      </c>
      <c r="V18" s="49" t="s">
        <v>37</v>
      </c>
      <c r="W18" s="49" t="s">
        <v>37</v>
      </c>
      <c r="X18" s="49" t="s">
        <v>37</v>
      </c>
      <c r="Y18" s="152" t="s">
        <v>37</v>
      </c>
      <c r="Z18" s="49" t="s">
        <v>37</v>
      </c>
      <c r="AA18" s="49" t="s">
        <v>37</v>
      </c>
      <c r="AB18" s="49" t="s">
        <v>37</v>
      </c>
      <c r="AC18" s="152" t="s">
        <v>37</v>
      </c>
      <c r="AD18" s="49"/>
      <c r="AE18" s="49"/>
      <c r="AF18" s="75"/>
    </row>
    <row r="19" spans="1:32" ht="9.75" customHeight="1" thickBot="1" x14ac:dyDescent="0.25">
      <c r="A19" s="101">
        <f>COUNTA(B18:AE20)</f>
        <v>28</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1" t="s">
        <v>8</v>
      </c>
      <c r="B23" s="162"/>
      <c r="C23" s="163" t="s">
        <v>61</v>
      </c>
      <c r="D23" s="164"/>
      <c r="E23" s="164"/>
      <c r="F23" s="164"/>
      <c r="G23" s="164"/>
      <c r="H23" s="164"/>
      <c r="I23" s="164"/>
      <c r="J23" s="52" t="s">
        <v>10</v>
      </c>
      <c r="K23" s="53"/>
      <c r="L23" s="53"/>
      <c r="M23" s="53"/>
      <c r="N23" s="53"/>
      <c r="O23" s="54"/>
      <c r="P23" s="119" t="s">
        <v>44</v>
      </c>
      <c r="Q23" s="56"/>
      <c r="R23" s="56"/>
      <c r="S23" s="56"/>
      <c r="T23" s="57"/>
      <c r="U23" s="52" t="s">
        <v>11</v>
      </c>
      <c r="V23" s="53"/>
      <c r="W23" s="53"/>
      <c r="X23" s="53"/>
      <c r="Y23" s="54"/>
      <c r="Z23" s="55" t="s">
        <v>48</v>
      </c>
      <c r="AA23" s="56"/>
      <c r="AB23" s="56"/>
      <c r="AC23" s="56"/>
      <c r="AD23" s="56"/>
      <c r="AE23" s="56"/>
      <c r="AF23" s="58"/>
    </row>
    <row r="24" spans="1:32" ht="9.75" customHeight="1" x14ac:dyDescent="0.2">
      <c r="A24" s="165" t="s">
        <v>9</v>
      </c>
      <c r="B24" s="166"/>
      <c r="C24" s="158" t="s">
        <v>49</v>
      </c>
      <c r="D24" s="159"/>
      <c r="E24" s="159"/>
      <c r="F24" s="159"/>
      <c r="G24" s="160"/>
      <c r="H24" s="23" t="s">
        <v>36</v>
      </c>
      <c r="I24" s="42"/>
      <c r="J24" s="24" t="s">
        <v>47</v>
      </c>
      <c r="K24" s="25"/>
      <c r="L24" s="25"/>
      <c r="M24" s="25"/>
      <c r="N24" s="25"/>
      <c r="O24" s="25"/>
      <c r="P24" s="26"/>
      <c r="Q24" s="29"/>
      <c r="R24" s="29"/>
      <c r="S24" s="29"/>
      <c r="T24" s="27"/>
      <c r="U24" s="122" t="s">
        <v>69</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65</v>
      </c>
      <c r="K25" s="29"/>
      <c r="L25" s="29"/>
      <c r="M25" s="29"/>
      <c r="N25" s="29"/>
      <c r="O25" s="29"/>
      <c r="P25" s="26"/>
      <c r="Q25" s="29"/>
      <c r="R25" s="29"/>
      <c r="S25" s="29"/>
      <c r="T25" s="27"/>
      <c r="U25" s="123" t="s">
        <v>97</v>
      </c>
      <c r="V25" s="32"/>
      <c r="W25" s="32"/>
      <c r="X25" s="32"/>
      <c r="Y25" s="32"/>
      <c r="Z25" s="29"/>
      <c r="AB25" s="29"/>
      <c r="AC25" s="29"/>
      <c r="AD25" s="29"/>
      <c r="AE25" s="29"/>
      <c r="AF25" s="59"/>
    </row>
    <row r="26" spans="1:32" ht="9.75" customHeight="1" x14ac:dyDescent="0.2">
      <c r="A26" s="61">
        <v>4</v>
      </c>
      <c r="B26" s="121">
        <v>4</v>
      </c>
      <c r="C26" s="44">
        <v>3</v>
      </c>
      <c r="D26" s="44">
        <v>3</v>
      </c>
      <c r="E26" s="215">
        <v>4</v>
      </c>
      <c r="F26" s="44">
        <v>1</v>
      </c>
      <c r="G26" s="44">
        <v>4</v>
      </c>
      <c r="H26" s="44">
        <v>1</v>
      </c>
      <c r="I26" s="121">
        <v>8</v>
      </c>
      <c r="J26" s="120" t="s">
        <v>59</v>
      </c>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67" t="s">
        <v>18</v>
      </c>
      <c r="C28" s="168"/>
      <c r="D28" s="16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37</v>
      </c>
      <c r="C29" s="40" t="s">
        <v>37</v>
      </c>
      <c r="D29" s="41" t="s">
        <v>37</v>
      </c>
      <c r="E29" s="40" t="s">
        <v>37</v>
      </c>
      <c r="F29" s="49" t="s">
        <v>37</v>
      </c>
      <c r="G29" s="40" t="s">
        <v>37</v>
      </c>
      <c r="H29" s="49" t="s">
        <v>37</v>
      </c>
      <c r="I29" s="40" t="s">
        <v>37</v>
      </c>
      <c r="J29" s="49" t="s">
        <v>37</v>
      </c>
      <c r="K29" s="49" t="s">
        <v>37</v>
      </c>
      <c r="L29" s="152" t="s">
        <v>37</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1" t="s">
        <v>8</v>
      </c>
      <c r="B34" s="162"/>
      <c r="C34" s="163" t="s">
        <v>62</v>
      </c>
      <c r="D34" s="164"/>
      <c r="E34" s="164"/>
      <c r="F34" s="164"/>
      <c r="G34" s="164"/>
      <c r="H34" s="164"/>
      <c r="I34" s="164"/>
      <c r="J34" s="52" t="s">
        <v>10</v>
      </c>
      <c r="K34" s="53"/>
      <c r="L34" s="53"/>
      <c r="M34" s="53"/>
      <c r="N34" s="53"/>
      <c r="O34" s="54"/>
      <c r="P34" s="119" t="s">
        <v>44</v>
      </c>
      <c r="Q34" s="56"/>
      <c r="R34" s="56"/>
      <c r="S34" s="56"/>
      <c r="T34" s="57"/>
      <c r="U34" s="52" t="s">
        <v>11</v>
      </c>
      <c r="V34" s="53"/>
      <c r="W34" s="53"/>
      <c r="X34" s="53"/>
      <c r="Y34" s="54"/>
      <c r="Z34" s="55"/>
      <c r="AA34" s="56"/>
      <c r="AB34" s="56"/>
      <c r="AC34" s="56"/>
      <c r="AD34" s="56"/>
      <c r="AE34" s="56"/>
      <c r="AF34" s="58"/>
    </row>
    <row r="35" spans="1:32" ht="9.75" customHeight="1" x14ac:dyDescent="0.2">
      <c r="A35" s="165" t="s">
        <v>9</v>
      </c>
      <c r="B35" s="166"/>
      <c r="C35" s="158" t="s">
        <v>50</v>
      </c>
      <c r="D35" s="159"/>
      <c r="E35" s="159"/>
      <c r="F35" s="159"/>
      <c r="G35" s="160"/>
      <c r="H35" s="23" t="s">
        <v>36</v>
      </c>
      <c r="I35" s="42"/>
      <c r="J35" s="24" t="s">
        <v>116</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59</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215">
        <v>5</v>
      </c>
      <c r="E37" s="44">
        <v>3</v>
      </c>
      <c r="F37" s="44">
        <v>1</v>
      </c>
      <c r="G37" s="121">
        <v>4</v>
      </c>
      <c r="H37" s="44">
        <v>1</v>
      </c>
      <c r="I37" s="44">
        <v>7</v>
      </c>
      <c r="J37" s="30" t="s">
        <v>65</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67" t="s">
        <v>18</v>
      </c>
      <c r="C39" s="168"/>
      <c r="D39" s="16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37</v>
      </c>
      <c r="C40" s="40" t="s">
        <v>37</v>
      </c>
      <c r="D40" s="41" t="s">
        <v>37</v>
      </c>
      <c r="E40" s="40" t="s">
        <v>37</v>
      </c>
      <c r="F40" s="49" t="s">
        <v>37</v>
      </c>
      <c r="G40" s="40" t="s">
        <v>37</v>
      </c>
      <c r="H40" s="49" t="s">
        <v>37</v>
      </c>
      <c r="I40" s="40" t="s">
        <v>37</v>
      </c>
      <c r="J40" s="49" t="s">
        <v>37</v>
      </c>
      <c r="K40" s="49" t="s">
        <v>37</v>
      </c>
      <c r="L40" s="152" t="s">
        <v>37</v>
      </c>
      <c r="M40" s="49" t="s">
        <v>37</v>
      </c>
      <c r="N40" s="49" t="s">
        <v>37</v>
      </c>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13</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1" t="s">
        <v>8</v>
      </c>
      <c r="B45" s="162"/>
      <c r="C45" s="163" t="s">
        <v>63</v>
      </c>
      <c r="D45" s="164"/>
      <c r="E45" s="164"/>
      <c r="F45" s="164"/>
      <c r="G45" s="164"/>
      <c r="H45" s="164"/>
      <c r="I45" s="164"/>
      <c r="J45" s="52" t="s">
        <v>10</v>
      </c>
      <c r="K45" s="53"/>
      <c r="L45" s="53"/>
      <c r="M45" s="53"/>
      <c r="N45" s="53"/>
      <c r="O45" s="54"/>
      <c r="P45" s="119" t="s">
        <v>44</v>
      </c>
      <c r="Q45" s="56"/>
      <c r="R45" s="56"/>
      <c r="S45" s="56"/>
      <c r="T45" s="57"/>
      <c r="U45" s="52" t="s">
        <v>11</v>
      </c>
      <c r="V45" s="53"/>
      <c r="W45" s="53"/>
      <c r="X45" s="53"/>
      <c r="Y45" s="54"/>
      <c r="Z45" s="219" t="s">
        <v>114</v>
      </c>
      <c r="AA45" s="220"/>
      <c r="AB45" s="220"/>
      <c r="AC45" s="220"/>
      <c r="AD45" s="56"/>
      <c r="AE45" s="56"/>
      <c r="AF45" s="58"/>
    </row>
    <row r="46" spans="1:32" ht="9.75" customHeight="1" x14ac:dyDescent="0.2">
      <c r="A46" s="165" t="s">
        <v>9</v>
      </c>
      <c r="B46" s="166"/>
      <c r="C46" s="158" t="s">
        <v>50</v>
      </c>
      <c r="D46" s="159"/>
      <c r="E46" s="159"/>
      <c r="F46" s="159"/>
      <c r="G46" s="160"/>
      <c r="H46" s="23" t="s">
        <v>36</v>
      </c>
      <c r="I46" s="42"/>
      <c r="J46" s="24" t="s">
        <v>47</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59</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215">
        <v>5</v>
      </c>
      <c r="C48" s="44">
        <v>3</v>
      </c>
      <c r="D48" s="44">
        <v>4</v>
      </c>
      <c r="E48" s="44">
        <v>3</v>
      </c>
      <c r="F48" s="44">
        <v>1</v>
      </c>
      <c r="G48" s="44">
        <v>4</v>
      </c>
      <c r="H48" s="44">
        <v>1</v>
      </c>
      <c r="I48" s="44">
        <v>7</v>
      </c>
      <c r="J48" s="30" t="s">
        <v>65</v>
      </c>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67" t="s">
        <v>18</v>
      </c>
      <c r="C50" s="168"/>
      <c r="D50" s="16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37</v>
      </c>
      <c r="C51" s="40" t="s">
        <v>37</v>
      </c>
      <c r="D51" s="41" t="s">
        <v>37</v>
      </c>
      <c r="E51" s="40" t="s">
        <v>37</v>
      </c>
      <c r="F51" s="49" t="s">
        <v>37</v>
      </c>
      <c r="G51" s="40" t="s">
        <v>37</v>
      </c>
      <c r="H51" s="49" t="s">
        <v>37</v>
      </c>
      <c r="I51" s="40" t="s">
        <v>37</v>
      </c>
      <c r="J51" s="49" t="s">
        <v>37</v>
      </c>
      <c r="K51" s="49" t="s">
        <v>37</v>
      </c>
      <c r="L51" s="152" t="s">
        <v>37</v>
      </c>
      <c r="M51" s="49" t="s">
        <v>37</v>
      </c>
      <c r="N51" s="49" t="s">
        <v>37</v>
      </c>
      <c r="O51" s="152" t="s">
        <v>37</v>
      </c>
      <c r="P51" s="49" t="s">
        <v>37</v>
      </c>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15</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1" t="s">
        <v>8</v>
      </c>
      <c r="B56" s="162"/>
      <c r="C56" s="163" t="s">
        <v>64</v>
      </c>
      <c r="D56" s="164"/>
      <c r="E56" s="164"/>
      <c r="F56" s="164"/>
      <c r="G56" s="164"/>
      <c r="H56" s="164"/>
      <c r="I56" s="164"/>
      <c r="J56" s="52" t="s">
        <v>10</v>
      </c>
      <c r="K56" s="53"/>
      <c r="L56" s="53"/>
      <c r="M56" s="53"/>
      <c r="N56" s="53"/>
      <c r="O56" s="54"/>
      <c r="P56" s="119"/>
      <c r="Q56" s="56"/>
      <c r="R56" s="56"/>
      <c r="S56" s="56"/>
      <c r="T56" s="57"/>
      <c r="U56" s="52" t="s">
        <v>11</v>
      </c>
      <c r="V56" s="53"/>
      <c r="W56" s="53"/>
      <c r="X56" s="53"/>
      <c r="Y56" s="54"/>
      <c r="Z56" s="55" t="s">
        <v>54</v>
      </c>
      <c r="AA56" s="56"/>
      <c r="AB56" s="56"/>
      <c r="AC56" s="56"/>
      <c r="AD56" s="56"/>
      <c r="AE56" s="56"/>
      <c r="AF56" s="58"/>
    </row>
    <row r="57" spans="1:32" ht="9.75" customHeight="1" x14ac:dyDescent="0.2">
      <c r="A57" s="165" t="s">
        <v>9</v>
      </c>
      <c r="B57" s="166"/>
      <c r="C57" s="158" t="s">
        <v>51</v>
      </c>
      <c r="D57" s="159"/>
      <c r="E57" s="159"/>
      <c r="F57" s="159"/>
      <c r="G57" s="160"/>
      <c r="H57" s="23" t="s">
        <v>36</v>
      </c>
      <c r="I57" s="42"/>
      <c r="J57" s="24"/>
      <c r="K57" s="25"/>
      <c r="L57" s="25"/>
      <c r="M57" s="25"/>
      <c r="N57" s="25"/>
      <c r="O57" s="25"/>
      <c r="P57" s="26"/>
      <c r="Q57" s="29"/>
      <c r="R57" s="29"/>
      <c r="S57" s="29"/>
      <c r="T57" s="27"/>
      <c r="U57" s="24" t="s">
        <v>55</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t="s">
        <v>52</v>
      </c>
      <c r="C59" s="44">
        <v>3</v>
      </c>
      <c r="D59" s="44" t="s">
        <v>52</v>
      </c>
      <c r="E59" s="44" t="s">
        <v>52</v>
      </c>
      <c r="F59" s="44">
        <v>1</v>
      </c>
      <c r="G59" s="44">
        <v>4</v>
      </c>
      <c r="H59" s="44" t="s">
        <v>53</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67" t="s">
        <v>18</v>
      </c>
      <c r="C61" s="168"/>
      <c r="D61" s="16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37</v>
      </c>
      <c r="C62" s="40" t="s">
        <v>37</v>
      </c>
      <c r="D62" s="41" t="s">
        <v>37</v>
      </c>
      <c r="E62" s="40" t="s">
        <v>37</v>
      </c>
      <c r="F62" s="49" t="s">
        <v>37</v>
      </c>
      <c r="G62" s="40" t="s">
        <v>37</v>
      </c>
      <c r="H62" s="49" t="s">
        <v>37</v>
      </c>
      <c r="I62" s="40" t="s">
        <v>37</v>
      </c>
      <c r="J62" s="49" t="s">
        <v>37</v>
      </c>
      <c r="K62" s="49" t="s">
        <v>37</v>
      </c>
      <c r="L62" s="152" t="s">
        <v>37</v>
      </c>
      <c r="M62" s="49" t="s">
        <v>37</v>
      </c>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12</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1" t="s">
        <v>8</v>
      </c>
      <c r="B67" s="162"/>
      <c r="C67" s="163"/>
      <c r="D67" s="164"/>
      <c r="E67" s="164"/>
      <c r="F67" s="164"/>
      <c r="G67" s="164"/>
      <c r="H67" s="164"/>
      <c r="I67" s="164"/>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65" t="s">
        <v>9</v>
      </c>
      <c r="B68" s="166"/>
      <c r="C68" s="158"/>
      <c r="D68" s="159"/>
      <c r="E68" s="159"/>
      <c r="F68" s="159"/>
      <c r="G68" s="160"/>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67" t="s">
        <v>18</v>
      </c>
      <c r="C72" s="168"/>
      <c r="D72" s="16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hidden="1"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hidden="1"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row r="79" spans="1:32" ht="10.5" hidden="1" customHeight="1" x14ac:dyDescent="0.2"/>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H19" sqref="H19"/>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41</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8" t="s">
        <v>20</v>
      </c>
      <c r="B3" s="199"/>
      <c r="C3" s="200" t="s">
        <v>118</v>
      </c>
      <c r="D3" s="200"/>
      <c r="E3" s="200"/>
      <c r="F3" s="200"/>
      <c r="G3" s="200"/>
      <c r="H3" s="200"/>
      <c r="I3" s="200"/>
      <c r="J3" s="87" t="s">
        <v>10</v>
      </c>
      <c r="K3" s="88"/>
      <c r="L3" s="88"/>
      <c r="M3" s="88"/>
      <c r="N3" s="89"/>
      <c r="O3" s="119" t="s">
        <v>43</v>
      </c>
      <c r="P3" s="91"/>
      <c r="Q3" s="91"/>
      <c r="R3" s="91"/>
      <c r="S3" s="92"/>
      <c r="T3" s="93"/>
      <c r="U3" s="87" t="s">
        <v>24</v>
      </c>
      <c r="V3" s="88"/>
      <c r="W3" s="88"/>
      <c r="X3" s="88"/>
      <c r="Y3" s="89"/>
      <c r="Z3" s="100"/>
      <c r="AA3" s="91"/>
      <c r="AB3" s="91"/>
      <c r="AC3" s="91"/>
      <c r="AD3" s="92"/>
      <c r="AE3" s="92"/>
      <c r="AF3" s="94"/>
    </row>
    <row r="4" spans="1:32" ht="12" customHeight="1" x14ac:dyDescent="0.2">
      <c r="A4" s="196" t="s">
        <v>19</v>
      </c>
      <c r="B4" s="197"/>
      <c r="C4" s="193" t="s">
        <v>45</v>
      </c>
      <c r="D4" s="194"/>
      <c r="E4" s="194"/>
      <c r="F4" s="194"/>
      <c r="G4" s="195"/>
      <c r="H4" s="8" t="s">
        <v>21</v>
      </c>
      <c r="I4" s="19">
        <v>3</v>
      </c>
      <c r="J4" s="99" t="s">
        <v>65</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1" t="s">
        <v>22</v>
      </c>
      <c r="B5" s="202"/>
      <c r="C5" s="202"/>
      <c r="D5" s="202"/>
      <c r="E5" s="202"/>
      <c r="F5" s="203"/>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221">
        <v>5</v>
      </c>
      <c r="C7" s="114">
        <v>3</v>
      </c>
      <c r="D7" s="114">
        <v>3</v>
      </c>
      <c r="E7" s="114">
        <v>3</v>
      </c>
      <c r="F7" s="114">
        <v>1</v>
      </c>
      <c r="G7" s="114">
        <v>4</v>
      </c>
      <c r="H7" s="114">
        <v>1</v>
      </c>
      <c r="I7" s="114">
        <v>7</v>
      </c>
      <c r="J7" s="105"/>
      <c r="K7" s="106">
        <f>COUNTA(I5)*I4</f>
        <v>0</v>
      </c>
      <c r="L7" s="192" t="s">
        <v>23</v>
      </c>
      <c r="M7" s="192"/>
      <c r="N7" s="192"/>
      <c r="O7" s="192"/>
      <c r="P7" s="192"/>
      <c r="Q7" s="107">
        <f>(COUNTA(S7:AF7)+G5)*I4</f>
        <v>9</v>
      </c>
      <c r="R7" s="108"/>
      <c r="S7" s="109" t="s">
        <v>37</v>
      </c>
      <c r="T7" s="153" t="s">
        <v>37</v>
      </c>
      <c r="U7" s="111" t="s">
        <v>37</v>
      </c>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8" t="s">
        <v>20</v>
      </c>
      <c r="B9" s="199"/>
      <c r="C9" s="200" t="s">
        <v>125</v>
      </c>
      <c r="D9" s="200"/>
      <c r="E9" s="200"/>
      <c r="F9" s="200"/>
      <c r="G9" s="200"/>
      <c r="H9" s="200"/>
      <c r="I9" s="200"/>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6" t="s">
        <v>19</v>
      </c>
      <c r="B10" s="197"/>
      <c r="C10" s="193" t="s">
        <v>56</v>
      </c>
      <c r="D10" s="194"/>
      <c r="E10" s="194"/>
      <c r="F10" s="194"/>
      <c r="G10" s="195"/>
      <c r="H10" s="8" t="s">
        <v>21</v>
      </c>
      <c r="I10" s="19">
        <v>3</v>
      </c>
      <c r="J10" s="99"/>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1" t="s">
        <v>22</v>
      </c>
      <c r="B11" s="202"/>
      <c r="C11" s="202"/>
      <c r="D11" s="202"/>
      <c r="E11" s="202"/>
      <c r="F11" s="203"/>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7</v>
      </c>
      <c r="B13" s="114">
        <v>4</v>
      </c>
      <c r="C13" s="114">
        <v>0</v>
      </c>
      <c r="D13" s="114">
        <v>4</v>
      </c>
      <c r="E13" s="114">
        <v>3</v>
      </c>
      <c r="F13" s="114">
        <v>1</v>
      </c>
      <c r="G13" s="114">
        <v>3</v>
      </c>
      <c r="H13" s="114">
        <v>1</v>
      </c>
      <c r="I13" s="114">
        <v>5</v>
      </c>
      <c r="J13" s="105"/>
      <c r="K13" s="106">
        <f>COUNTA(I11)*I10</f>
        <v>0</v>
      </c>
      <c r="L13" s="192" t="s">
        <v>23</v>
      </c>
      <c r="M13" s="192"/>
      <c r="N13" s="192"/>
      <c r="O13" s="192"/>
      <c r="P13" s="192"/>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8" t="s">
        <v>20</v>
      </c>
      <c r="B15" s="199"/>
      <c r="C15" s="200" t="s">
        <v>105</v>
      </c>
      <c r="D15" s="200"/>
      <c r="E15" s="200"/>
      <c r="F15" s="200"/>
      <c r="G15" s="200"/>
      <c r="H15" s="200"/>
      <c r="I15" s="200"/>
      <c r="J15" s="87" t="s">
        <v>10</v>
      </c>
      <c r="K15" s="88"/>
      <c r="L15" s="88"/>
      <c r="M15" s="88"/>
      <c r="N15" s="89"/>
      <c r="O15" s="119" t="s">
        <v>44</v>
      </c>
      <c r="P15" s="91"/>
      <c r="Q15" s="91"/>
      <c r="R15" s="91"/>
      <c r="S15" s="92"/>
      <c r="T15" s="93"/>
      <c r="U15" s="87" t="s">
        <v>24</v>
      </c>
      <c r="V15" s="88"/>
      <c r="W15" s="88"/>
      <c r="X15" s="88"/>
      <c r="Y15" s="89"/>
      <c r="Z15" s="100"/>
      <c r="AA15" s="91"/>
      <c r="AB15" s="91"/>
      <c r="AC15" s="91"/>
      <c r="AD15" s="92"/>
      <c r="AE15" s="92"/>
      <c r="AF15" s="94"/>
    </row>
    <row r="16" spans="1:32" ht="12" customHeight="1" x14ac:dyDescent="0.2">
      <c r="A16" s="196" t="s">
        <v>19</v>
      </c>
      <c r="B16" s="197"/>
      <c r="C16" s="193" t="s">
        <v>57</v>
      </c>
      <c r="D16" s="194"/>
      <c r="E16" s="194"/>
      <c r="F16" s="194"/>
      <c r="G16" s="195"/>
      <c r="H16" s="8" t="s">
        <v>21</v>
      </c>
      <c r="I16" s="19">
        <v>3</v>
      </c>
      <c r="J16" s="99" t="s">
        <v>65</v>
      </c>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1" t="s">
        <v>22</v>
      </c>
      <c r="B17" s="202"/>
      <c r="C17" s="202"/>
      <c r="D17" s="202"/>
      <c r="E17" s="202"/>
      <c r="F17" s="203"/>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5</v>
      </c>
      <c r="B19" s="114">
        <v>4</v>
      </c>
      <c r="C19" s="114">
        <v>3</v>
      </c>
      <c r="D19" s="114">
        <v>3</v>
      </c>
      <c r="E19" s="114">
        <v>4</v>
      </c>
      <c r="F19" s="114">
        <v>1</v>
      </c>
      <c r="G19" s="114">
        <v>3</v>
      </c>
      <c r="H19" s="221">
        <v>2</v>
      </c>
      <c r="I19" s="114">
        <v>6</v>
      </c>
      <c r="J19" s="105"/>
      <c r="K19" s="106">
        <f>COUNTA(I17)*I16</f>
        <v>0</v>
      </c>
      <c r="L19" s="192" t="s">
        <v>23</v>
      </c>
      <c r="M19" s="192"/>
      <c r="N19" s="192"/>
      <c r="O19" s="192"/>
      <c r="P19" s="192"/>
      <c r="Q19" s="107">
        <f>(COUNTA(S19:AF19)+G17)*I16</f>
        <v>9</v>
      </c>
      <c r="R19" s="108"/>
      <c r="S19" s="109" t="s">
        <v>37</v>
      </c>
      <c r="T19" s="153" t="s">
        <v>37</v>
      </c>
      <c r="U19" s="111" t="s">
        <v>37</v>
      </c>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8" t="s">
        <v>20</v>
      </c>
      <c r="B21" s="199"/>
      <c r="C21" s="200" t="s">
        <v>124</v>
      </c>
      <c r="D21" s="200"/>
      <c r="E21" s="200"/>
      <c r="F21" s="200"/>
      <c r="G21" s="200"/>
      <c r="H21" s="200"/>
      <c r="I21" s="200"/>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6" t="s">
        <v>19</v>
      </c>
      <c r="B22" s="197"/>
      <c r="C22" s="193" t="s">
        <v>106</v>
      </c>
      <c r="D22" s="194"/>
      <c r="E22" s="194"/>
      <c r="F22" s="194"/>
      <c r="G22" s="195"/>
      <c r="H22" s="8" t="s">
        <v>21</v>
      </c>
      <c r="I22" s="19">
        <v>1</v>
      </c>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1" t="s">
        <v>22</v>
      </c>
      <c r="B23" s="202"/>
      <c r="C23" s="202"/>
      <c r="D23" s="202"/>
      <c r="E23" s="202"/>
      <c r="F23" s="203"/>
      <c r="G23" s="96">
        <v>16</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2</v>
      </c>
      <c r="D25" s="114">
        <v>3</v>
      </c>
      <c r="E25" s="114">
        <v>3</v>
      </c>
      <c r="F25" s="114">
        <v>1</v>
      </c>
      <c r="G25" s="114">
        <v>4</v>
      </c>
      <c r="H25" s="114">
        <v>1</v>
      </c>
      <c r="I25" s="114">
        <v>8</v>
      </c>
      <c r="J25" s="105"/>
      <c r="K25" s="106">
        <f>COUNTA(I23)*I22</f>
        <v>0</v>
      </c>
      <c r="L25" s="192" t="s">
        <v>23</v>
      </c>
      <c r="M25" s="192"/>
      <c r="N25" s="192"/>
      <c r="O25" s="192"/>
      <c r="P25" s="192"/>
      <c r="Q25" s="107">
        <f>(COUNTA(S25:AF25)+G23)*I22</f>
        <v>16</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198" t="s">
        <v>20</v>
      </c>
      <c r="B27" s="199"/>
      <c r="C27" s="200"/>
      <c r="D27" s="200"/>
      <c r="E27" s="200"/>
      <c r="F27" s="200"/>
      <c r="G27" s="200"/>
      <c r="H27" s="200"/>
      <c r="I27" s="200"/>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196" t="s">
        <v>19</v>
      </c>
      <c r="B28" s="197"/>
      <c r="C28" s="193"/>
      <c r="D28" s="194"/>
      <c r="E28" s="194"/>
      <c r="F28" s="194"/>
      <c r="G28" s="195"/>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1" t="s">
        <v>22</v>
      </c>
      <c r="B29" s="202"/>
      <c r="C29" s="202"/>
      <c r="D29" s="202"/>
      <c r="E29" s="202"/>
      <c r="F29" s="203"/>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192" t="s">
        <v>23</v>
      </c>
      <c r="M31" s="192"/>
      <c r="N31" s="192"/>
      <c r="O31" s="192"/>
      <c r="P31" s="192"/>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198" t="s">
        <v>20</v>
      </c>
      <c r="B33" s="199"/>
      <c r="C33" s="200"/>
      <c r="D33" s="200"/>
      <c r="E33" s="200"/>
      <c r="F33" s="200"/>
      <c r="G33" s="200"/>
      <c r="H33" s="200"/>
      <c r="I33" s="200"/>
      <c r="J33" s="87" t="s">
        <v>10</v>
      </c>
      <c r="K33" s="88"/>
      <c r="L33" s="88"/>
      <c r="M33" s="88"/>
      <c r="N33" s="89"/>
      <c r="O33" s="90"/>
      <c r="P33" s="91"/>
      <c r="Q33" s="91"/>
      <c r="R33" s="91"/>
      <c r="S33" s="92"/>
      <c r="T33" s="93"/>
      <c r="U33" s="87" t="s">
        <v>24</v>
      </c>
      <c r="V33" s="88"/>
      <c r="W33" s="88"/>
      <c r="X33" s="88"/>
      <c r="Y33" s="89"/>
      <c r="Z33" s="100" t="s">
        <v>38</v>
      </c>
      <c r="AA33" s="91"/>
      <c r="AB33" s="91"/>
      <c r="AC33" s="91"/>
      <c r="AD33" s="92"/>
      <c r="AE33" s="92"/>
      <c r="AF33" s="94"/>
    </row>
    <row r="34" spans="1:32" ht="12" hidden="1" customHeight="1" x14ac:dyDescent="0.2">
      <c r="A34" s="196" t="s">
        <v>19</v>
      </c>
      <c r="B34" s="197"/>
      <c r="C34" s="193"/>
      <c r="D34" s="194"/>
      <c r="E34" s="194"/>
      <c r="F34" s="194"/>
      <c r="G34" s="195"/>
      <c r="H34" s="8" t="s">
        <v>21</v>
      </c>
      <c r="I34" s="19">
        <v>0</v>
      </c>
      <c r="J34" s="99"/>
      <c r="K34" s="84"/>
      <c r="L34" s="84"/>
      <c r="M34" s="84"/>
      <c r="N34" s="84"/>
      <c r="O34" s="85"/>
      <c r="P34" s="85"/>
      <c r="Q34" s="85"/>
      <c r="R34" s="85"/>
      <c r="S34" s="72"/>
      <c r="T34" s="86"/>
      <c r="U34" s="99" t="s">
        <v>39</v>
      </c>
      <c r="V34" s="84"/>
      <c r="W34" s="84"/>
      <c r="X34" s="85"/>
      <c r="Y34" s="85"/>
      <c r="Z34" s="85"/>
      <c r="AB34" s="85"/>
      <c r="AC34" s="85"/>
      <c r="AD34" s="72"/>
      <c r="AE34" s="72"/>
      <c r="AF34" s="95"/>
    </row>
    <row r="35" spans="1:32" ht="12" hidden="1" customHeight="1" x14ac:dyDescent="0.2">
      <c r="A35" s="201" t="s">
        <v>22</v>
      </c>
      <c r="B35" s="202"/>
      <c r="C35" s="202"/>
      <c r="D35" s="202"/>
      <c r="E35" s="202"/>
      <c r="F35" s="203"/>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192" t="s">
        <v>23</v>
      </c>
      <c r="M37" s="192"/>
      <c r="N37" s="192"/>
      <c r="O37" s="192"/>
      <c r="P37" s="192"/>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198" t="s">
        <v>20</v>
      </c>
      <c r="B39" s="199"/>
      <c r="C39" s="200"/>
      <c r="D39" s="200"/>
      <c r="E39" s="200"/>
      <c r="F39" s="200"/>
      <c r="G39" s="200"/>
      <c r="H39" s="200"/>
      <c r="I39" s="200"/>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196" t="s">
        <v>19</v>
      </c>
      <c r="B40" s="197"/>
      <c r="C40" s="193"/>
      <c r="D40" s="194"/>
      <c r="E40" s="194"/>
      <c r="F40" s="194"/>
      <c r="G40" s="195"/>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1" t="s">
        <v>22</v>
      </c>
      <c r="B41" s="202"/>
      <c r="C41" s="202"/>
      <c r="D41" s="202"/>
      <c r="E41" s="202"/>
      <c r="F41" s="203"/>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192" t="s">
        <v>23</v>
      </c>
      <c r="M43" s="192"/>
      <c r="N43" s="192"/>
      <c r="O43" s="192"/>
      <c r="P43" s="192"/>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198" t="s">
        <v>20</v>
      </c>
      <c r="B45" s="199"/>
      <c r="C45" s="200"/>
      <c r="D45" s="200"/>
      <c r="E45" s="200"/>
      <c r="F45" s="200"/>
      <c r="G45" s="200"/>
      <c r="H45" s="200"/>
      <c r="I45" s="200"/>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196" t="s">
        <v>19</v>
      </c>
      <c r="B46" s="197"/>
      <c r="C46" s="193"/>
      <c r="D46" s="194"/>
      <c r="E46" s="194"/>
      <c r="F46" s="194"/>
      <c r="G46" s="195"/>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1" t="s">
        <v>22</v>
      </c>
      <c r="B47" s="202"/>
      <c r="C47" s="202"/>
      <c r="D47" s="202"/>
      <c r="E47" s="202"/>
      <c r="F47" s="203"/>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2" t="s">
        <v>23</v>
      </c>
      <c r="M49" s="192"/>
      <c r="N49" s="192"/>
      <c r="O49" s="192"/>
      <c r="P49" s="192"/>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198" t="s">
        <v>20</v>
      </c>
      <c r="B51" s="199"/>
      <c r="C51" s="200"/>
      <c r="D51" s="200"/>
      <c r="E51" s="200"/>
      <c r="F51" s="200"/>
      <c r="G51" s="200"/>
      <c r="H51" s="200"/>
      <c r="I51" s="200"/>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196" t="s">
        <v>19</v>
      </c>
      <c r="B52" s="197"/>
      <c r="C52" s="193"/>
      <c r="D52" s="194"/>
      <c r="E52" s="194"/>
      <c r="F52" s="194"/>
      <c r="G52" s="195"/>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1" t="s">
        <v>22</v>
      </c>
      <c r="B53" s="202"/>
      <c r="C53" s="202"/>
      <c r="D53" s="202"/>
      <c r="E53" s="202"/>
      <c r="F53" s="203"/>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2" t="s">
        <v>23</v>
      </c>
      <c r="M55" s="192"/>
      <c r="N55" s="192"/>
      <c r="O55" s="192"/>
      <c r="P55" s="192"/>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198" t="s">
        <v>20</v>
      </c>
      <c r="B57" s="199"/>
      <c r="C57" s="200"/>
      <c r="D57" s="200"/>
      <c r="E57" s="200"/>
      <c r="F57" s="200"/>
      <c r="G57" s="200"/>
      <c r="H57" s="200"/>
      <c r="I57" s="200"/>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196" t="s">
        <v>19</v>
      </c>
      <c r="B58" s="197"/>
      <c r="C58" s="193"/>
      <c r="D58" s="194"/>
      <c r="E58" s="194"/>
      <c r="F58" s="194"/>
      <c r="G58" s="195"/>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1" t="s">
        <v>22</v>
      </c>
      <c r="B59" s="202"/>
      <c r="C59" s="202"/>
      <c r="D59" s="202"/>
      <c r="E59" s="202"/>
      <c r="F59" s="203"/>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2" t="s">
        <v>23</v>
      </c>
      <c r="M61" s="192"/>
      <c r="N61" s="192"/>
      <c r="O61" s="192"/>
      <c r="P61" s="192"/>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198" t="s">
        <v>20</v>
      </c>
      <c r="B63" s="199"/>
      <c r="C63" s="200"/>
      <c r="D63" s="200"/>
      <c r="E63" s="200"/>
      <c r="F63" s="200"/>
      <c r="G63" s="200"/>
      <c r="H63" s="200"/>
      <c r="I63" s="200"/>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196" t="s">
        <v>19</v>
      </c>
      <c r="B64" s="197"/>
      <c r="C64" s="193"/>
      <c r="D64" s="194"/>
      <c r="E64" s="194"/>
      <c r="F64" s="194"/>
      <c r="G64" s="195"/>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1" t="s">
        <v>22</v>
      </c>
      <c r="B65" s="202"/>
      <c r="C65" s="202"/>
      <c r="D65" s="202"/>
      <c r="E65" s="202"/>
      <c r="F65" s="203"/>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2" t="s">
        <v>23</v>
      </c>
      <c r="M67" s="192"/>
      <c r="N67" s="192"/>
      <c r="O67" s="192"/>
      <c r="P67" s="192"/>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4" workbookViewId="0">
      <selection activeCell="A29" sqref="A29:D29"/>
    </sheetView>
  </sheetViews>
  <sheetFormatPr defaultRowHeight="12.75" x14ac:dyDescent="0.2"/>
  <cols>
    <col min="1" max="4" width="15" customWidth="1"/>
    <col min="5" max="8" width="7.28515625" customWidth="1"/>
  </cols>
  <sheetData>
    <row r="1" spans="1:8" ht="25.5" customHeight="1" x14ac:dyDescent="0.3">
      <c r="A1" s="208" t="s">
        <v>95</v>
      </c>
      <c r="B1" s="208"/>
      <c r="C1" s="208"/>
      <c r="D1" s="208"/>
      <c r="E1" s="208"/>
      <c r="F1" s="208"/>
      <c r="G1" s="208"/>
      <c r="H1" s="208"/>
    </row>
    <row r="2" spans="1:8" ht="15.75" x14ac:dyDescent="0.25">
      <c r="A2" s="144" t="s">
        <v>70</v>
      </c>
      <c r="B2" s="129" t="str">
        <f>Diario!B2</f>
        <v>teräksen salaisuus</v>
      </c>
    </row>
    <row r="3" spans="1:8" ht="6.75" customHeight="1" x14ac:dyDescent="0.2"/>
    <row r="4" spans="1:8" s="128" customFormat="1" ht="18.75" thickBot="1" x14ac:dyDescent="0.3">
      <c r="A4" s="151" t="s">
        <v>71</v>
      </c>
      <c r="B4" s="138">
        <f>SUM(E7:E51)-SUM(F7:F51)</f>
        <v>6</v>
      </c>
      <c r="C4" s="151" t="s">
        <v>72</v>
      </c>
      <c r="D4" s="138">
        <f>SUM(G7:G51)-SUM(H7:H51)</f>
        <v>1</v>
      </c>
    </row>
    <row r="5" spans="1:8" ht="13.5" customHeight="1" thickTop="1" x14ac:dyDescent="0.2">
      <c r="E5" s="209" t="s">
        <v>73</v>
      </c>
      <c r="F5" s="210"/>
      <c r="G5" s="209" t="s">
        <v>76</v>
      </c>
      <c r="H5" s="210"/>
    </row>
    <row r="6" spans="1:8" ht="13.5" thickBot="1" x14ac:dyDescent="0.25">
      <c r="E6" s="130" t="s">
        <v>74</v>
      </c>
      <c r="F6" s="131" t="s">
        <v>75</v>
      </c>
      <c r="G6" s="130" t="s">
        <v>77</v>
      </c>
      <c r="H6" s="131" t="s">
        <v>78</v>
      </c>
    </row>
    <row r="7" spans="1:8" ht="17.25" thickTop="1" thickBot="1" x14ac:dyDescent="0.3">
      <c r="A7" s="211" t="s">
        <v>79</v>
      </c>
      <c r="B7" s="212"/>
      <c r="C7" s="212"/>
      <c r="D7" s="212"/>
      <c r="E7" s="136">
        <v>500</v>
      </c>
      <c r="F7" s="137"/>
      <c r="G7" s="136"/>
      <c r="H7" s="137"/>
    </row>
    <row r="8" spans="1:8" ht="15.75" x14ac:dyDescent="0.25">
      <c r="A8" s="206" t="s">
        <v>80</v>
      </c>
      <c r="B8" s="207"/>
      <c r="C8" s="207"/>
      <c r="D8" s="207"/>
      <c r="E8" s="145"/>
      <c r="F8" s="146"/>
      <c r="G8" s="145"/>
      <c r="H8" s="146"/>
    </row>
    <row r="9" spans="1:8" x14ac:dyDescent="0.2">
      <c r="A9" s="204" t="s">
        <v>81</v>
      </c>
      <c r="B9" s="205"/>
      <c r="C9" s="205"/>
      <c r="D9" s="205"/>
      <c r="E9" s="147"/>
      <c r="F9" s="148">
        <v>95</v>
      </c>
      <c r="G9" s="147"/>
      <c r="H9" s="148"/>
    </row>
    <row r="10" spans="1:8" x14ac:dyDescent="0.2">
      <c r="A10" s="204" t="s">
        <v>82</v>
      </c>
      <c r="B10" s="205"/>
      <c r="C10" s="205"/>
      <c r="D10" s="205"/>
      <c r="E10" s="147"/>
      <c r="F10" s="148">
        <v>45</v>
      </c>
      <c r="G10" s="147"/>
      <c r="H10" s="148"/>
    </row>
    <row r="11" spans="1:8" x14ac:dyDescent="0.2">
      <c r="A11" s="204" t="s">
        <v>83</v>
      </c>
      <c r="B11" s="205"/>
      <c r="C11" s="205"/>
      <c r="D11" s="205"/>
      <c r="E11" s="147"/>
      <c r="F11" s="148">
        <v>45</v>
      </c>
      <c r="G11" s="147"/>
      <c r="H11" s="148"/>
    </row>
    <row r="12" spans="1:8" x14ac:dyDescent="0.2">
      <c r="A12" s="204" t="s">
        <v>84</v>
      </c>
      <c r="B12" s="205"/>
      <c r="C12" s="205"/>
      <c r="D12" s="205"/>
      <c r="E12" s="147"/>
      <c r="F12" s="148">
        <v>45</v>
      </c>
      <c r="G12" s="147"/>
      <c r="H12" s="148"/>
    </row>
    <row r="13" spans="1:8" x14ac:dyDescent="0.2">
      <c r="A13" s="204" t="s">
        <v>85</v>
      </c>
      <c r="B13" s="205"/>
      <c r="C13" s="205"/>
      <c r="D13" s="205"/>
      <c r="E13" s="147"/>
      <c r="F13" s="148">
        <v>55</v>
      </c>
      <c r="G13" s="147"/>
      <c r="H13" s="148"/>
    </row>
    <row r="14" spans="1:8" x14ac:dyDescent="0.2">
      <c r="A14" s="204" t="s">
        <v>86</v>
      </c>
      <c r="B14" s="205"/>
      <c r="C14" s="205"/>
      <c r="D14" s="205"/>
      <c r="E14" s="147"/>
      <c r="F14" s="148">
        <v>70</v>
      </c>
      <c r="G14" s="147"/>
      <c r="H14" s="148"/>
    </row>
    <row r="15" spans="1:8" x14ac:dyDescent="0.2">
      <c r="A15" s="204" t="s">
        <v>87</v>
      </c>
      <c r="B15" s="205"/>
      <c r="C15" s="205"/>
      <c r="D15" s="205"/>
      <c r="E15" s="147"/>
      <c r="F15" s="148">
        <v>30</v>
      </c>
      <c r="G15" s="147"/>
      <c r="H15" s="148"/>
    </row>
    <row r="16" spans="1:8" x14ac:dyDescent="0.2">
      <c r="A16" s="204" t="s">
        <v>88</v>
      </c>
      <c r="B16" s="205"/>
      <c r="C16" s="205"/>
      <c r="D16" s="205"/>
      <c r="E16" s="147"/>
      <c r="F16" s="148">
        <v>35</v>
      </c>
      <c r="G16" s="147"/>
      <c r="H16" s="148"/>
    </row>
    <row r="17" spans="1:8" ht="27" customHeight="1" thickBot="1" x14ac:dyDescent="0.25">
      <c r="A17" s="213" t="s">
        <v>89</v>
      </c>
      <c r="B17" s="214"/>
      <c r="C17" s="214"/>
      <c r="D17" s="214"/>
      <c r="E17" s="149"/>
      <c r="F17" s="150">
        <v>80</v>
      </c>
      <c r="G17" s="149"/>
      <c r="H17" s="150"/>
    </row>
    <row r="18" spans="1:8" ht="15.75" x14ac:dyDescent="0.25">
      <c r="A18" s="206" t="s">
        <v>99</v>
      </c>
      <c r="B18" s="207"/>
      <c r="C18" s="207"/>
      <c r="D18" s="207"/>
      <c r="E18" s="132"/>
      <c r="F18" s="133"/>
      <c r="G18" s="132"/>
      <c r="H18" s="133"/>
    </row>
    <row r="19" spans="1:8" x14ac:dyDescent="0.2">
      <c r="A19" s="204" t="s">
        <v>100</v>
      </c>
      <c r="B19" s="205"/>
      <c r="C19" s="205"/>
      <c r="D19" s="205"/>
      <c r="E19" s="132">
        <v>6</v>
      </c>
      <c r="F19" s="133"/>
      <c r="G19" s="132">
        <v>4</v>
      </c>
      <c r="H19" s="133"/>
    </row>
    <row r="20" spans="1:8" x14ac:dyDescent="0.2">
      <c r="A20" s="204" t="s">
        <v>101</v>
      </c>
      <c r="B20" s="205"/>
      <c r="C20" s="205"/>
      <c r="D20" s="205"/>
      <c r="E20" s="132">
        <v>65</v>
      </c>
      <c r="F20" s="133"/>
      <c r="G20" s="132"/>
      <c r="H20" s="133">
        <v>3</v>
      </c>
    </row>
    <row r="21" spans="1:8" ht="27" customHeight="1" x14ac:dyDescent="0.2">
      <c r="A21" s="204" t="s">
        <v>102</v>
      </c>
      <c r="B21" s="205"/>
      <c r="C21" s="205"/>
      <c r="D21" s="205"/>
      <c r="E21" s="132"/>
      <c r="F21" s="133">
        <v>52</v>
      </c>
      <c r="G21" s="132"/>
      <c r="H21" s="133"/>
    </row>
    <row r="22" spans="1:8" ht="13.5" thickBot="1" x14ac:dyDescent="0.25">
      <c r="A22" s="204" t="s">
        <v>103</v>
      </c>
      <c r="B22" s="205"/>
      <c r="C22" s="205"/>
      <c r="D22" s="205"/>
      <c r="E22" s="149"/>
      <c r="F22" s="150">
        <v>13</v>
      </c>
      <c r="G22" s="149"/>
      <c r="H22" s="150"/>
    </row>
    <row r="23" spans="1:8" ht="15.75" x14ac:dyDescent="0.25">
      <c r="A23" s="206" t="s">
        <v>107</v>
      </c>
      <c r="B23" s="207"/>
      <c r="C23" s="207"/>
      <c r="D23" s="207"/>
      <c r="E23" s="132"/>
      <c r="F23" s="133"/>
      <c r="G23" s="132"/>
      <c r="H23" s="133"/>
    </row>
    <row r="24" spans="1:8" x14ac:dyDescent="0.2">
      <c r="A24" s="204" t="s">
        <v>100</v>
      </c>
      <c r="B24" s="205"/>
      <c r="C24" s="205"/>
      <c r="D24" s="205"/>
      <c r="E24" s="132">
        <v>4</v>
      </c>
      <c r="F24" s="133"/>
      <c r="G24" s="132">
        <v>4</v>
      </c>
      <c r="H24" s="133"/>
    </row>
    <row r="25" spans="1:8" x14ac:dyDescent="0.2">
      <c r="A25" s="204" t="s">
        <v>101</v>
      </c>
      <c r="B25" s="205"/>
      <c r="C25" s="205"/>
      <c r="D25" s="205"/>
      <c r="E25" s="132">
        <v>80</v>
      </c>
      <c r="F25" s="133"/>
      <c r="G25" s="132"/>
      <c r="H25" s="133">
        <v>5</v>
      </c>
    </row>
    <row r="26" spans="1:8" x14ac:dyDescent="0.2">
      <c r="A26" s="204" t="s">
        <v>108</v>
      </c>
      <c r="B26" s="205"/>
      <c r="C26" s="205"/>
      <c r="D26" s="205"/>
      <c r="E26" s="132"/>
      <c r="F26" s="133">
        <v>39</v>
      </c>
      <c r="G26" s="132"/>
      <c r="H26" s="133"/>
    </row>
    <row r="27" spans="1:8" x14ac:dyDescent="0.2">
      <c r="A27" s="204" t="s">
        <v>103</v>
      </c>
      <c r="B27" s="205"/>
      <c r="C27" s="205"/>
      <c r="D27" s="205"/>
      <c r="E27" s="132"/>
      <c r="F27" s="133">
        <v>13</v>
      </c>
      <c r="G27" s="132"/>
      <c r="H27" s="133"/>
    </row>
    <row r="28" spans="1:8" ht="13.5" thickBot="1" x14ac:dyDescent="0.25">
      <c r="A28" s="204" t="s">
        <v>109</v>
      </c>
      <c r="B28" s="205"/>
      <c r="C28" s="205"/>
      <c r="D28" s="205"/>
      <c r="E28" s="149"/>
      <c r="F28" s="150">
        <v>30</v>
      </c>
      <c r="G28" s="149"/>
      <c r="H28" s="150"/>
    </row>
    <row r="29" spans="1:8" ht="15.75" x14ac:dyDescent="0.25">
      <c r="A29" s="206" t="s">
        <v>123</v>
      </c>
      <c r="B29" s="207"/>
      <c r="C29" s="207"/>
      <c r="D29" s="207"/>
      <c r="E29" s="132"/>
      <c r="F29" s="133"/>
      <c r="G29" s="132"/>
      <c r="H29" s="133"/>
    </row>
    <row r="30" spans="1:8" x14ac:dyDescent="0.2">
      <c r="A30" s="204" t="s">
        <v>119</v>
      </c>
      <c r="B30" s="205"/>
      <c r="C30" s="205"/>
      <c r="D30" s="205"/>
      <c r="E30" s="132">
        <v>33</v>
      </c>
      <c r="F30" s="133"/>
      <c r="G30" s="132">
        <v>4</v>
      </c>
      <c r="H30" s="133"/>
    </row>
    <row r="31" spans="1:8" x14ac:dyDescent="0.2">
      <c r="A31" s="204" t="s">
        <v>101</v>
      </c>
      <c r="B31" s="205"/>
      <c r="C31" s="205"/>
      <c r="D31" s="205"/>
      <c r="E31" s="132">
        <v>60</v>
      </c>
      <c r="F31" s="133"/>
      <c r="G31" s="132"/>
      <c r="H31" s="133">
        <v>3</v>
      </c>
    </row>
    <row r="32" spans="1:8" x14ac:dyDescent="0.2">
      <c r="A32" s="204" t="s">
        <v>120</v>
      </c>
      <c r="B32" s="205"/>
      <c r="C32" s="205"/>
      <c r="D32" s="205"/>
      <c r="E32" s="132"/>
      <c r="F32" s="133">
        <v>41</v>
      </c>
      <c r="G32" s="132"/>
      <c r="H32" s="133"/>
    </row>
    <row r="33" spans="1:8" x14ac:dyDescent="0.2">
      <c r="A33" s="204" t="s">
        <v>121</v>
      </c>
      <c r="B33" s="205"/>
      <c r="C33" s="205"/>
      <c r="D33" s="205"/>
      <c r="E33" s="132"/>
      <c r="F33" s="133">
        <v>15</v>
      </c>
      <c r="G33" s="132"/>
      <c r="H33" s="133"/>
    </row>
    <row r="34" spans="1:8" x14ac:dyDescent="0.2">
      <c r="A34" s="204" t="s">
        <v>122</v>
      </c>
      <c r="B34" s="205"/>
      <c r="C34" s="205"/>
      <c r="D34" s="205"/>
      <c r="E34" s="132"/>
      <c r="F34" s="133">
        <v>9</v>
      </c>
      <c r="G34" s="132"/>
      <c r="H34" s="133"/>
    </row>
    <row r="35" spans="1:8" ht="13.5" thickBot="1" x14ac:dyDescent="0.25">
      <c r="A35" s="204" t="s">
        <v>109</v>
      </c>
      <c r="B35" s="205"/>
      <c r="C35" s="205"/>
      <c r="D35" s="205"/>
      <c r="E35" s="149"/>
      <c r="F35" s="150">
        <v>30</v>
      </c>
      <c r="G35" s="149"/>
      <c r="H35" s="150"/>
    </row>
    <row r="36" spans="1:8" x14ac:dyDescent="0.2">
      <c r="E36" s="132"/>
      <c r="F36" s="133"/>
      <c r="G36" s="132"/>
      <c r="H36" s="133"/>
    </row>
    <row r="37" spans="1:8" x14ac:dyDescent="0.2">
      <c r="E37" s="132"/>
      <c r="F37" s="133"/>
      <c r="G37" s="132"/>
      <c r="H37" s="133"/>
    </row>
    <row r="38" spans="1:8" x14ac:dyDescent="0.2">
      <c r="E38" s="132"/>
      <c r="F38" s="133"/>
      <c r="G38" s="132"/>
      <c r="H38" s="133"/>
    </row>
    <row r="39" spans="1:8" x14ac:dyDescent="0.2">
      <c r="E39" s="132"/>
      <c r="F39" s="133"/>
      <c r="G39" s="132"/>
      <c r="H39" s="133"/>
    </row>
    <row r="40" spans="1:8" x14ac:dyDescent="0.2">
      <c r="E40" s="132"/>
      <c r="F40" s="133"/>
      <c r="G40" s="132"/>
      <c r="H40" s="133"/>
    </row>
    <row r="41" spans="1:8" x14ac:dyDescent="0.2">
      <c r="E41" s="132"/>
      <c r="F41" s="133"/>
      <c r="G41" s="132"/>
      <c r="H41" s="133"/>
    </row>
    <row r="42" spans="1:8" x14ac:dyDescent="0.2">
      <c r="E42" s="132"/>
      <c r="F42" s="133"/>
      <c r="G42" s="132"/>
      <c r="H42" s="133"/>
    </row>
    <row r="43" spans="1:8" x14ac:dyDescent="0.2">
      <c r="E43" s="132"/>
      <c r="F43" s="133"/>
      <c r="G43" s="132"/>
      <c r="H43" s="133"/>
    </row>
    <row r="44" spans="1:8" x14ac:dyDescent="0.2">
      <c r="E44" s="132"/>
      <c r="F44" s="133"/>
      <c r="G44" s="132"/>
      <c r="H44" s="133"/>
    </row>
    <row r="45" spans="1:8" x14ac:dyDescent="0.2">
      <c r="E45" s="132"/>
      <c r="F45" s="133"/>
      <c r="G45" s="132"/>
      <c r="H45" s="133"/>
    </row>
    <row r="46" spans="1:8" x14ac:dyDescent="0.2">
      <c r="E46" s="132"/>
      <c r="F46" s="133"/>
      <c r="G46" s="132"/>
      <c r="H46" s="133"/>
    </row>
    <row r="47" spans="1:8" x14ac:dyDescent="0.2">
      <c r="E47" s="132"/>
      <c r="F47" s="133"/>
      <c r="G47" s="132"/>
      <c r="H47" s="133"/>
    </row>
    <row r="48" spans="1:8" x14ac:dyDescent="0.2">
      <c r="E48" s="132"/>
      <c r="F48" s="133"/>
      <c r="G48" s="132"/>
      <c r="H48" s="133"/>
    </row>
    <row r="49" spans="5:8" x14ac:dyDescent="0.2">
      <c r="E49" s="132"/>
      <c r="F49" s="133"/>
      <c r="G49" s="132"/>
      <c r="H49" s="133"/>
    </row>
    <row r="50" spans="5:8" x14ac:dyDescent="0.2">
      <c r="E50" s="132"/>
      <c r="F50" s="133"/>
      <c r="G50" s="132"/>
      <c r="H50" s="133"/>
    </row>
    <row r="51" spans="5:8" ht="13.5" thickBot="1" x14ac:dyDescent="0.25">
      <c r="E51" s="134"/>
      <c r="F51" s="135"/>
      <c r="G51" s="134"/>
      <c r="H51" s="135"/>
    </row>
    <row r="52" spans="5:8" ht="13.5" thickTop="1" x14ac:dyDescent="0.2"/>
  </sheetData>
  <mergeCells count="32">
    <mergeCell ref="A24:D24"/>
    <mergeCell ref="A25:D25"/>
    <mergeCell ref="A26:D26"/>
    <mergeCell ref="A27:D27"/>
    <mergeCell ref="A18:D18"/>
    <mergeCell ref="A19:D19"/>
    <mergeCell ref="A20:D20"/>
    <mergeCell ref="A21:D21"/>
    <mergeCell ref="A23:D23"/>
    <mergeCell ref="A28:D28"/>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35:D35"/>
    <mergeCell ref="A33:D33"/>
    <mergeCell ref="A29:D29"/>
    <mergeCell ref="A30:D30"/>
    <mergeCell ref="A31:D31"/>
    <mergeCell ref="A32:D32"/>
    <mergeCell ref="A34: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2018-02-13T08:00:39Z</cp:lastPrinted>
  <dcterms:created xsi:type="dcterms:W3CDTF">2016-01-28T15:32:52Z</dcterms:created>
  <dcterms:modified xsi:type="dcterms:W3CDTF">2018-04-11T11:36:57Z</dcterms:modified>
</cp:coreProperties>
</file>