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
    </mc:Choice>
  </mc:AlternateContent>
  <bookViews>
    <workbookView xWindow="0" yWindow="0" windowWidth="25200" windowHeight="117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6" i="3" l="1"/>
  <c r="F15"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<sst xmlns="http://schemas.openxmlformats.org/spreadsheetml/2006/main" count="425" uniqueCount="100">
  <si>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</si>
  <si>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</si>
  <si>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</si>
  <si>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</si>
  <si>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</si>
  <si>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</si>
  <si>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</si>
  <si>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</si>
  <si>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</si>
  <si>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</si>
  <si>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</si>
  <si>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</si>
  <si>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</si>
  <si>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</si>
  <si>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</si>
  <si>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</si>
  <si>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</si>
  <si>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</si>
  <si>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</si>
  <si>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</si>
  <si>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</si>
  <si>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</si>
  <si>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</si>
  <si>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</si>
  <si>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</si>
  <si>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</si>
  <si>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</si>
  <si>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</si>
  <si>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</si>
  <si>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</si>
  <si>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</si>
  <si>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</si>
  <si>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</si>
  <si>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</si>
  <si>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</si>
  <si>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</si>
  <si>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</si>
  <si>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</si>
  <si>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</si>
  <si>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</si>
  <si>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</si>
  <si>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</si>
  <si>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</si>
  <si>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</si>
  <si>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</si>
  <si>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</si>
  <si>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</si>
  <si>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</si>
  <si>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</si>
  <si>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</si>
  <si>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</si>
  <si>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</si>
  <si>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</si>
  <si>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</si>
  <si>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</si>
  <si>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</si>
  <si>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</si>
  <si>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L'avidità dei vampiri non conosce limiti, soprattutto quella di coloro che sono anche scienziati. Frederik von Frankenstein ne è un esempio lampante. Lo sanno molto bene gli abitanti di Freiburg, vittime dei suoi atroci esperimenti. Venuto a conoscenza del potere della warpstone, il Conte von Frankenstein ha spostato il suo studio tra le rovine di Mordheim, dove si vocifera la warpstone abbondi. Può capitare spesso di vedere tra le vie in macerie della città, lui e i suoi seguaci. Brama il potere per far si di poter dar vita alla Creatura.</t>
  </si>
  <si>
    <t>Non morti</t>
  </si>
  <si>
    <t>Vampiro</t>
  </si>
  <si>
    <t>Frederik Von Frankenstein</t>
  </si>
  <si>
    <t>Pugnale</t>
  </si>
  <si>
    <t>Abelardo</t>
  </si>
  <si>
    <t>Necromante</t>
  </si>
  <si>
    <t>Reietto</t>
  </si>
  <si>
    <t>Igor</t>
  </si>
  <si>
    <t>Aigor</t>
  </si>
  <si>
    <t>Ghoul</t>
  </si>
  <si>
    <t>Lub e Loth</t>
  </si>
  <si>
    <t>Gluth</t>
  </si>
  <si>
    <t>Kemp, Gerard, …</t>
  </si>
  <si>
    <t>Zombi</t>
  </si>
  <si>
    <t>Nessuno</t>
  </si>
  <si>
    <t>Mastino</t>
  </si>
  <si>
    <t>Paura</t>
  </si>
  <si>
    <t>Non possono correre</t>
  </si>
  <si>
    <t>Psicologia</t>
  </si>
  <si>
    <t>Immune ai veleni</t>
  </si>
  <si>
    <t>Immune al dolore</t>
  </si>
  <si>
    <t>Senza cervello</t>
  </si>
  <si>
    <t>Carica travolgente</t>
  </si>
  <si>
    <t>Mazza</t>
  </si>
  <si>
    <t>Spada</t>
  </si>
  <si>
    <t>Armatura pesante</t>
  </si>
  <si>
    <t>X</t>
  </si>
  <si>
    <t>Leader</t>
  </si>
  <si>
    <t>Mago (Incantesimi Necromantici)</t>
  </si>
  <si>
    <t>Arco</t>
  </si>
  <si>
    <t>Abnormal</t>
  </si>
  <si>
    <t>Vapiro</t>
  </si>
  <si>
    <t>2x ghoul (40 cad)</t>
  </si>
  <si>
    <t>mastino</t>
  </si>
  <si>
    <t>5x zombi (15 cad)</t>
  </si>
  <si>
    <t>armatura pesante (50), 2x mazza (3 cad), 2x arco (10 cad), 3x spada (10 cad)</t>
  </si>
  <si>
    <t>Guercio occhio sx</t>
  </si>
  <si>
    <t>Inga</t>
  </si>
  <si>
    <t>Esplorazione: 2 pezzi di malapietra</t>
  </si>
  <si>
    <t>Vendita della Malapietra</t>
  </si>
  <si>
    <t>Reclutamento di un Reietto (20 CO)</t>
  </si>
  <si>
    <t>Acquisto di spada (10 CO) e Arco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</si>
</sst>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4B4F56"/>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4">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 fillId="0" borderId="0" xfId="0" applyFont="1" applyAlignment="1"/>
    <xf numFmtId="0" fontId="20" fillId="0" borderId="13" xfId="0" applyFont="1" applyBorder="1" applyAlignment="1">
      <alignment vertical="center"/>
    </xf>
    <xf numFmtId="0" fontId="20" fillId="0" borderId="0" xfId="0" applyFont="1" applyBorder="1" applyAlignment="1">
      <alignment vertical="center"/>
    </xf>
    <xf numFmtId="0" fontId="27" fillId="0" borderId="0" xfId="0" applyFont="1" applyAlignment="1">
      <alignment horizontal="center" wrapText="1"/>
    </xf>
    <xf numFmtId="0" fontId="37"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12" fillId="4" borderId="27" xfId="0" applyFont="1" applyFill="1" applyBorder="1" applyAlignment="1">
      <alignment horizontal="center" vertical="center"/>
    </xf>
    <xf numFmtId="0" fontId="38" fillId="0" borderId="14" xfId="0" applyFont="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38" fillId="0" borderId="49"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3" sqref="B3"/>
    </sheetView>
  </sheetViews>
  <sheetFormatPr defaultRowHeight="12.75" x14ac:dyDescent="0.2"/>
  <cols>
    <col min="1" max="1" width="12.7109375" customWidth="1"/>
    <col min="2" max="2" width="76.42578125" customWidth="1"/>
  </cols>
  <sheetData>
    <row r="1" spans="1:2" ht="26.25" customHeight="1" x14ac:dyDescent="0.2">
      <c r="A1" s="160" t="s">
        <v>54</v>
      </c>
      <c r="B1" s="160"/>
    </row>
    <row r="2" spans="1:2" ht="18" x14ac:dyDescent="0.2">
      <c r="A2" s="142" t="s">
        <v>51</v>
      </c>
      <c r="B2" s="143" t="s">
        <v>88</v>
      </c>
    </row>
    <row r="3" spans="1:2" ht="5.25" customHeight="1" x14ac:dyDescent="0.2">
      <c r="A3" s="142"/>
      <c r="B3" s="144"/>
    </row>
    <row r="4" spans="1:2" ht="15.75" x14ac:dyDescent="0.2">
      <c r="A4" s="142" t="s">
        <v>52</v>
      </c>
      <c r="B4" s="145" t="s">
        <v>58</v>
      </c>
    </row>
    <row r="6" spans="1:2" ht="15.75" customHeight="1" x14ac:dyDescent="0.25">
      <c r="A6" s="158" t="s">
        <v>53</v>
      </c>
      <c r="B6" s="158"/>
    </row>
    <row r="7" spans="1:2" ht="233.25" customHeight="1" x14ac:dyDescent="0.2">
      <c r="A7" s="159" t="s">
        <v>57</v>
      </c>
      <c r="B7" s="159"/>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J58" sqref="J58"/>
    </sheetView>
  </sheetViews>
  <sheetFormatPr defaultColWidth="1.7109375" defaultRowHeight="10.5" customHeight="1" x14ac:dyDescent="0.2"/>
  <cols>
    <col min="1" max="33" width="2.7109375" style="1" customWidth="1"/>
    <col min="34" max="16384" width="1.7109375" style="1"/>
  </cols>
  <sheetData>
    <row r="1" spans="1:32" ht="23.25" x14ac:dyDescent="0.35">
      <c r="A1" s="161" t="s">
        <v>55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ht="19.5" customHeight="1" x14ac:dyDescent="0.2">
      <c r="A2" s="183" t="s">
        <v>25</v>
      </c>
      <c r="B2" s="184"/>
      <c r="C2" s="184"/>
      <c r="D2" s="184"/>
      <c r="E2" s="82" t="str">
        <f>Diario!B2</f>
        <v>Abnormal</v>
      </c>
      <c r="F2" s="82"/>
      <c r="G2" s="82"/>
      <c r="H2" s="82"/>
      <c r="I2" s="82"/>
      <c r="J2" s="82"/>
      <c r="K2" s="82"/>
      <c r="L2" s="82"/>
      <c r="M2" s="82"/>
      <c r="N2" s="82"/>
      <c r="O2" s="82"/>
      <c r="P2" s="82"/>
      <c r="Q2" s="83"/>
      <c r="R2" s="73"/>
      <c r="S2" s="185" t="s">
        <v>7</v>
      </c>
      <c r="T2" s="186"/>
      <c r="U2" s="186"/>
      <c r="V2" s="186"/>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7" t="s">
        <v>30</v>
      </c>
      <c r="B4" s="188"/>
      <c r="C4" s="188"/>
      <c r="D4" s="188"/>
      <c r="E4" s="188"/>
      <c r="F4" s="188"/>
      <c r="G4" s="188"/>
      <c r="H4" s="188"/>
      <c r="I4" s="188"/>
      <c r="J4" s="188"/>
      <c r="K4" s="188"/>
      <c r="L4" s="189"/>
      <c r="M4" s="70"/>
      <c r="N4" s="190" t="s">
        <v>31</v>
      </c>
      <c r="O4" s="191"/>
      <c r="P4" s="191"/>
      <c r="Q4" s="191"/>
      <c r="R4" s="191"/>
      <c r="S4" s="191"/>
      <c r="T4" s="192"/>
      <c r="U4" s="70"/>
      <c r="V4" s="76" t="s">
        <v>34</v>
      </c>
      <c r="W4" s="77"/>
      <c r="X4" s="77"/>
      <c r="Y4" s="77"/>
      <c r="Z4" s="77"/>
      <c r="AA4" s="77"/>
      <c r="AB4" s="77"/>
      <c r="AC4" s="77"/>
      <c r="AD4" s="77"/>
      <c r="AE4" s="77"/>
      <c r="AF4" s="78"/>
    </row>
    <row r="5" spans="1:32" ht="10.5" customHeight="1" x14ac:dyDescent="0.2">
      <c r="A5" s="193" t="s">
        <v>26</v>
      </c>
      <c r="B5" s="194"/>
      <c r="C5" s="194"/>
      <c r="D5" s="20">
        <f>SUM(Eroi!A18,Eroi!A29,Eroi!A40,Eroi!A51,Eroi!A62,Eroi!A73)</f>
        <v>5</v>
      </c>
      <c r="E5" s="194" t="s">
        <v>27</v>
      </c>
      <c r="F5" s="194"/>
      <c r="G5" s="194"/>
      <c r="H5" s="21">
        <f>SUM(Truppa!I4,Truppa!I10,Truppa!I16,Truppa!I22,Truppa!I28,Truppa!I34,Truppa!I40,Truppa!I46,Truppa!I52,Truppa!I58,Truppa!I64)</f>
        <v>8</v>
      </c>
      <c r="I5" s="195" t="s">
        <v>35</v>
      </c>
      <c r="J5" s="194"/>
      <c r="K5" s="194"/>
      <c r="L5" s="22">
        <f>SUM(Eroi!A20,Eroi!A31,Eroi!A42,Eroi!A53,Eroi!A64,Eroi!A75,Truppa!K7,Truppa!K13,Truppa!K19,Truppa!K25,Truppa!K31,Truppa!K37,Truppa!K43,Truppa!K49,Truppa!K55,Truppa!K61,Truppa!K67)</f>
        <v>0</v>
      </c>
      <c r="M5" s="4"/>
      <c r="N5" s="17" t="s">
        <v>32</v>
      </c>
      <c r="O5" s="18"/>
      <c r="P5" s="18"/>
      <c r="Q5" s="18"/>
      <c r="R5" s="18"/>
      <c r="S5" s="179">
        <f>Contabilità!B4</f>
        <v>9</v>
      </c>
      <c r="T5" s="180"/>
      <c r="U5" s="4"/>
      <c r="V5" s="127"/>
      <c r="W5" s="18"/>
      <c r="X5" s="18"/>
      <c r="Y5" s="18"/>
      <c r="Z5" s="18"/>
      <c r="AA5" s="18"/>
      <c r="AB5" s="18"/>
      <c r="AC5" s="18"/>
      <c r="AF5" s="16"/>
    </row>
    <row r="6" spans="1:32" ht="10.5" customHeight="1" x14ac:dyDescent="0.2">
      <c r="A6" s="175" t="s">
        <v>28</v>
      </c>
      <c r="B6" s="176"/>
      <c r="C6" s="176"/>
      <c r="D6" s="176"/>
      <c r="E6" s="176"/>
      <c r="F6" s="176"/>
      <c r="G6" s="176"/>
      <c r="H6" s="176"/>
      <c r="I6" s="176"/>
      <c r="J6" s="176"/>
      <c r="K6" s="177">
        <f>SUM(Eroi!A19,Eroi!A30,Eroi!A41,Eroi!A52,Eroi!A63,Eroi!A74,Truppa!Q7,Truppa!Q13,Truppa!Q19,Truppa!Q25,Truppa!Q31,Truppa!Q37,Truppa!Q43,Truppa!Q49,Truppa!Q55,Truppa!Q61,Truppa!Q67)</f>
        <v>44</v>
      </c>
      <c r="L6" s="178"/>
      <c r="M6" s="4"/>
      <c r="N6" s="17" t="s">
        <v>33</v>
      </c>
      <c r="O6" s="18"/>
      <c r="P6" s="18"/>
      <c r="Q6" s="18"/>
      <c r="R6" s="18"/>
      <c r="S6" s="179">
        <f>Contabilità!D4</f>
        <v>0</v>
      </c>
      <c r="T6" s="180"/>
      <c r="U6" s="4"/>
      <c r="V6" s="17"/>
      <c r="W6" s="18"/>
      <c r="X6" s="18"/>
      <c r="Y6" s="18"/>
      <c r="Z6" s="18"/>
      <c r="AA6" s="18"/>
      <c r="AB6" s="18"/>
      <c r="AC6" s="18"/>
      <c r="AF6" s="16"/>
    </row>
    <row r="7" spans="1:32" ht="10.5" customHeight="1" x14ac:dyDescent="0.2">
      <c r="A7" s="12" t="s">
        <v>29</v>
      </c>
      <c r="B7" s="11"/>
      <c r="C7" s="11"/>
      <c r="D7" s="11"/>
      <c r="E7" s="11"/>
      <c r="F7" s="10" t="s">
        <v>0</v>
      </c>
      <c r="G7" s="181">
        <f>D5+H5</f>
        <v>13</v>
      </c>
      <c r="H7" s="181"/>
      <c r="I7" s="11" t="s">
        <v>1</v>
      </c>
      <c r="J7" s="11" t="s">
        <v>2</v>
      </c>
      <c r="K7" s="181">
        <f>((D5+H5-L5)*5)+(L5*20)</f>
        <v>65</v>
      </c>
      <c r="L7" s="182"/>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3">
        <f>SUM(K6:L7)</f>
        <v>109</v>
      </c>
      <c r="L8" s="174"/>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5" t="s">
        <v>8</v>
      </c>
      <c r="B12" s="166"/>
      <c r="C12" s="167" t="s">
        <v>60</v>
      </c>
      <c r="D12" s="168"/>
      <c r="E12" s="168"/>
      <c r="F12" s="168"/>
      <c r="G12" s="168"/>
      <c r="H12" s="168"/>
      <c r="I12" s="168"/>
      <c r="J12" s="52" t="s">
        <v>10</v>
      </c>
      <c r="K12" s="53"/>
      <c r="L12" s="53"/>
      <c r="M12" s="53"/>
      <c r="N12" s="53"/>
      <c r="O12" s="54"/>
      <c r="P12" s="119" t="s">
        <v>61</v>
      </c>
      <c r="Q12" s="56"/>
      <c r="R12" s="56"/>
      <c r="S12" s="56"/>
      <c r="T12" s="56"/>
      <c r="U12" s="52" t="s">
        <v>11</v>
      </c>
      <c r="V12" s="53"/>
      <c r="W12" s="53"/>
      <c r="X12" s="53"/>
      <c r="Y12" s="54"/>
      <c r="Z12" s="55" t="s">
        <v>85</v>
      </c>
      <c r="AA12" s="56"/>
      <c r="AB12" s="56"/>
      <c r="AC12" s="56"/>
      <c r="AD12" s="56"/>
      <c r="AE12" s="56"/>
      <c r="AF12" s="58"/>
    </row>
    <row r="13" spans="1:32" ht="9.75" customHeight="1" x14ac:dyDescent="0.2">
      <c r="A13" s="169" t="s">
        <v>9</v>
      </c>
      <c r="B13" s="170"/>
      <c r="C13" s="162" t="s">
        <v>59</v>
      </c>
      <c r="D13" s="163"/>
      <c r="E13" s="163"/>
      <c r="F13" s="163"/>
      <c r="G13" s="164"/>
      <c r="H13" s="23" t="s">
        <v>36</v>
      </c>
      <c r="I13" s="42"/>
      <c r="J13" s="24" t="s">
        <v>81</v>
      </c>
      <c r="K13" s="25"/>
      <c r="L13" s="25"/>
      <c r="M13" s="25"/>
      <c r="N13" s="25"/>
      <c r="O13" s="25"/>
      <c r="P13" s="26"/>
      <c r="Q13" s="29"/>
      <c r="R13" s="29"/>
      <c r="S13" s="29"/>
      <c r="T13" s="29"/>
      <c r="U13" s="99" t="s">
        <v>74</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82</v>
      </c>
      <c r="K14" s="29"/>
      <c r="L14" s="29"/>
      <c r="M14" s="29"/>
      <c r="N14" s="29"/>
      <c r="O14" s="29"/>
      <c r="P14" s="26"/>
      <c r="Q14" s="29"/>
      <c r="R14" s="29"/>
      <c r="S14" s="29"/>
      <c r="T14" s="29"/>
      <c r="U14" s="120" t="s">
        <v>77</v>
      </c>
      <c r="W14" s="32"/>
      <c r="X14" s="32"/>
      <c r="Y14" s="32"/>
      <c r="Z14" s="32"/>
      <c r="AA14" s="29"/>
      <c r="AB14" s="29"/>
      <c r="AC14" s="29"/>
      <c r="AD14" s="29"/>
      <c r="AE14" s="29"/>
      <c r="AF14" s="59"/>
    </row>
    <row r="15" spans="1:32" ht="9.75" customHeight="1" x14ac:dyDescent="0.2">
      <c r="A15" s="61">
        <v>6</v>
      </c>
      <c r="B15" s="220">
        <v>5</v>
      </c>
      <c r="C15" s="44">
        <v>4</v>
      </c>
      <c r="D15" s="44">
        <v>4</v>
      </c>
      <c r="E15" s="44">
        <v>4</v>
      </c>
      <c r="F15" s="121">
        <v>2</v>
      </c>
      <c r="G15" s="44">
        <v>5</v>
      </c>
      <c r="H15" s="44">
        <v>2</v>
      </c>
      <c r="I15" s="44">
        <v>8</v>
      </c>
      <c r="J15" s="120" t="s">
        <v>83</v>
      </c>
      <c r="K15" s="29"/>
      <c r="L15" s="29"/>
      <c r="M15" s="29"/>
      <c r="N15" s="29"/>
      <c r="O15" s="29"/>
      <c r="P15" s="26"/>
      <c r="Q15" s="29"/>
      <c r="R15" s="29"/>
      <c r="S15" s="29"/>
      <c r="T15" s="29"/>
      <c r="U15" s="120" t="s">
        <v>78</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3" t="s">
        <v>76</v>
      </c>
      <c r="W16" s="38"/>
      <c r="X16" s="38"/>
      <c r="Y16" s="38"/>
      <c r="Z16" s="38"/>
      <c r="AA16" s="34"/>
      <c r="AB16" s="34"/>
      <c r="AC16" s="34"/>
      <c r="AD16" s="34"/>
      <c r="AE16" s="34"/>
      <c r="AF16" s="63"/>
    </row>
    <row r="17" spans="1:32" ht="9.75" customHeight="1" thickBot="1" x14ac:dyDescent="0.25">
      <c r="A17" s="64"/>
      <c r="B17" s="171" t="s">
        <v>18</v>
      </c>
      <c r="C17" s="172"/>
      <c r="D17" s="171"/>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84</v>
      </c>
      <c r="C18" s="40" t="s">
        <v>84</v>
      </c>
      <c r="D18" s="41" t="s">
        <v>84</v>
      </c>
      <c r="E18" s="40" t="s">
        <v>84</v>
      </c>
      <c r="F18" s="49" t="s">
        <v>84</v>
      </c>
      <c r="G18" s="40" t="s">
        <v>84</v>
      </c>
      <c r="H18" s="49" t="s">
        <v>84</v>
      </c>
      <c r="I18" s="40" t="s">
        <v>84</v>
      </c>
      <c r="J18" s="49" t="s">
        <v>84</v>
      </c>
      <c r="K18" s="49" t="s">
        <v>84</v>
      </c>
      <c r="L18" s="40" t="s">
        <v>84</v>
      </c>
      <c r="M18" s="49" t="s">
        <v>84</v>
      </c>
      <c r="N18" s="49" t="s">
        <v>84</v>
      </c>
      <c r="O18" s="40" t="s">
        <v>84</v>
      </c>
      <c r="P18" s="49" t="s">
        <v>84</v>
      </c>
      <c r="Q18" s="49" t="s">
        <v>84</v>
      </c>
      <c r="R18" s="40" t="s">
        <v>84</v>
      </c>
      <c r="S18" s="49" t="s">
        <v>84</v>
      </c>
      <c r="T18" s="49" t="s">
        <v>84</v>
      </c>
      <c r="U18" s="40" t="s">
        <v>84</v>
      </c>
      <c r="V18" s="49" t="s">
        <v>84</v>
      </c>
      <c r="W18" s="49" t="s">
        <v>84</v>
      </c>
      <c r="X18" s="49" t="s">
        <v>84</v>
      </c>
      <c r="Y18" s="219" t="s">
        <v>84</v>
      </c>
      <c r="Z18" s="49" t="s">
        <v>84</v>
      </c>
      <c r="AA18" s="49"/>
      <c r="AB18" s="49"/>
      <c r="AC18" s="40"/>
      <c r="AD18" s="49"/>
      <c r="AE18" s="49"/>
      <c r="AF18" s="75"/>
    </row>
    <row r="19" spans="1:32" ht="9.75" customHeight="1" thickBot="1" x14ac:dyDescent="0.25">
      <c r="A19" s="101">
        <f>COUNTA(B18:AE20)</f>
        <v>25</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5" t="s">
        <v>8</v>
      </c>
      <c r="B23" s="166"/>
      <c r="C23" s="167" t="s">
        <v>62</v>
      </c>
      <c r="D23" s="168"/>
      <c r="E23" s="168"/>
      <c r="F23" s="168"/>
      <c r="G23" s="168"/>
      <c r="H23" s="168"/>
      <c r="I23" s="168"/>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69" t="s">
        <v>9</v>
      </c>
      <c r="B24" s="170"/>
      <c r="C24" s="162" t="s">
        <v>63</v>
      </c>
      <c r="D24" s="163"/>
      <c r="E24" s="163"/>
      <c r="F24" s="163"/>
      <c r="G24" s="164"/>
      <c r="H24" s="23" t="s">
        <v>36</v>
      </c>
      <c r="I24" s="42"/>
      <c r="J24" s="24" t="s">
        <v>81</v>
      </c>
      <c r="K24" s="25"/>
      <c r="L24" s="25"/>
      <c r="M24" s="25"/>
      <c r="N24" s="25"/>
      <c r="O24" s="25"/>
      <c r="P24" s="26"/>
      <c r="Q24" s="29"/>
      <c r="R24" s="29"/>
      <c r="S24" s="29"/>
      <c r="T24" s="27"/>
      <c r="U24" s="99" t="s">
        <v>86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1" t="s">
        <v>18</v>
      </c>
      <c r="C28" s="172"/>
      <c r="D28" s="171"/>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84</v>
      </c>
      <c r="C29" s="40" t="s">
        <v>84</v>
      </c>
      <c r="D29" s="41" t="s">
        <v>84</v>
      </c>
      <c r="E29" s="40" t="s">
        <v>84</v>
      </c>
      <c r="F29" s="49" t="s">
        <v>84</v>
      </c>
      <c r="G29" s="40" t="s">
        <v>84</v>
      </c>
      <c r="H29" s="49" t="s">
        <v>84</v>
      </c>
      <c r="I29" s="40" t="s">
        <v>84</v>
      </c>
      <c r="J29" s="49" t="s">
        <v>84</v>
      </c>
      <c r="K29" s="49" t="s">
        <v>84</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5" t="s">
        <v>8</v>
      </c>
      <c r="B34" s="166"/>
      <c r="C34" s="167" t="s">
        <v>65</v>
      </c>
      <c r="D34" s="168"/>
      <c r="E34" s="168"/>
      <c r="F34" s="168"/>
      <c r="G34" s="168"/>
      <c r="H34" s="168"/>
      <c r="I34" s="168"/>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69" t="s">
        <v>9</v>
      </c>
      <c r="B35" s="170"/>
      <c r="C35" s="162" t="s">
        <v>64</v>
      </c>
      <c r="D35" s="163"/>
      <c r="E35" s="163"/>
      <c r="F35" s="163"/>
      <c r="G35" s="164"/>
      <c r="H35" s="23" t="s">
        <v>36</v>
      </c>
      <c r="I35" s="42"/>
      <c r="J35" s="24" t="s">
        <v>82</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87</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220">
        <v>4</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1" t="s">
        <v>18</v>
      </c>
      <c r="C39" s="172"/>
      <c r="D39" s="171"/>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84</v>
      </c>
      <c r="C40" s="219" t="s">
        <v>84</v>
      </c>
      <c r="D40" s="41" t="s">
        <v>84</v>
      </c>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3</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5" t="s">
        <v>8</v>
      </c>
      <c r="B45" s="166"/>
      <c r="C45" s="167" t="s">
        <v>66</v>
      </c>
      <c r="D45" s="168"/>
      <c r="E45" s="168"/>
      <c r="F45" s="168"/>
      <c r="G45" s="168"/>
      <c r="H45" s="168"/>
      <c r="I45" s="168"/>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69" t="s">
        <v>9</v>
      </c>
      <c r="B46" s="170"/>
      <c r="C46" s="162" t="s">
        <v>64</v>
      </c>
      <c r="D46" s="163"/>
      <c r="E46" s="163"/>
      <c r="F46" s="163"/>
      <c r="G46" s="164"/>
      <c r="H46" s="23" t="s">
        <v>36</v>
      </c>
      <c r="I46" s="42"/>
      <c r="J46" s="24" t="s">
        <v>82</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87</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221">
        <v>1</v>
      </c>
      <c r="D48" s="44">
        <v>3</v>
      </c>
      <c r="E48" s="44">
        <v>3</v>
      </c>
      <c r="F48" s="44">
        <v>1</v>
      </c>
      <c r="G48" s="220">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124" t="s">
        <v>94</v>
      </c>
      <c r="V49" s="38"/>
      <c r="W49" s="38"/>
      <c r="X49" s="38"/>
      <c r="Y49" s="38"/>
      <c r="Z49" s="34"/>
      <c r="AB49" s="34"/>
      <c r="AC49" s="34"/>
      <c r="AD49" s="34"/>
      <c r="AE49" s="34"/>
      <c r="AF49" s="63"/>
    </row>
    <row r="50" spans="1:32" ht="9.75" customHeight="1" thickBot="1" x14ac:dyDescent="0.25">
      <c r="A50" s="64"/>
      <c r="B50" s="171" t="s">
        <v>18</v>
      </c>
      <c r="C50" s="172"/>
      <c r="D50" s="171"/>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84</v>
      </c>
      <c r="C51" s="219" t="s">
        <v>84</v>
      </c>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5" t="s">
        <v>8</v>
      </c>
      <c r="B56" s="166"/>
      <c r="C56" s="167" t="s">
        <v>95</v>
      </c>
      <c r="D56" s="168"/>
      <c r="E56" s="168"/>
      <c r="F56" s="168"/>
      <c r="G56" s="168"/>
      <c r="H56" s="168"/>
      <c r="I56" s="168"/>
      <c r="J56" s="52" t="s">
        <v>10</v>
      </c>
      <c r="K56" s="53"/>
      <c r="L56" s="53"/>
      <c r="M56" s="53"/>
      <c r="N56" s="53"/>
      <c r="O56" s="54"/>
      <c r="P56" s="119" t="s">
        <v>61</v>
      </c>
      <c r="Q56" s="56"/>
      <c r="R56" s="56"/>
      <c r="S56" s="56"/>
      <c r="T56" s="57"/>
      <c r="U56" s="52" t="s">
        <v>11</v>
      </c>
      <c r="V56" s="53"/>
      <c r="W56" s="53"/>
      <c r="X56" s="53"/>
      <c r="Y56" s="54"/>
      <c r="Z56" s="55"/>
      <c r="AA56" s="56"/>
      <c r="AB56" s="56"/>
      <c r="AC56" s="56"/>
      <c r="AD56" s="56"/>
      <c r="AE56" s="56"/>
      <c r="AF56" s="58"/>
    </row>
    <row r="57" spans="1:32" ht="9.75" customHeight="1" x14ac:dyDescent="0.2">
      <c r="A57" s="169" t="s">
        <v>9</v>
      </c>
      <c r="B57" s="170"/>
      <c r="C57" s="162" t="s">
        <v>64</v>
      </c>
      <c r="D57" s="163"/>
      <c r="E57" s="163"/>
      <c r="F57" s="163"/>
      <c r="G57" s="164"/>
      <c r="H57" s="23" t="s">
        <v>36</v>
      </c>
      <c r="I57" s="42"/>
      <c r="J57" s="24" t="s">
        <v>82</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87</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1" t="s">
        <v>18</v>
      </c>
      <c r="C61" s="172"/>
      <c r="D61" s="171"/>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5" t="s">
        <v>8</v>
      </c>
      <c r="B67" s="166"/>
      <c r="C67" s="167"/>
      <c r="D67" s="168"/>
      <c r="E67" s="168"/>
      <c r="F67" s="168"/>
      <c r="G67" s="168"/>
      <c r="H67" s="168"/>
      <c r="I67" s="168"/>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9" t="s">
        <v>9</v>
      </c>
      <c r="B68" s="170"/>
      <c r="C68" s="162"/>
      <c r="D68" s="163"/>
      <c r="E68" s="163"/>
      <c r="F68" s="163"/>
      <c r="G68" s="164"/>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71" t="s">
        <v>18</v>
      </c>
      <c r="C72" s="172"/>
      <c r="D72" s="171"/>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D8" sqref="D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2" t="s">
        <v>20</v>
      </c>
      <c r="B3" s="203"/>
      <c r="C3" s="204" t="s">
        <v>68</v>
      </c>
      <c r="D3" s="204"/>
      <c r="E3" s="204"/>
      <c r="F3" s="204"/>
      <c r="G3" s="204"/>
      <c r="H3" s="204"/>
      <c r="I3" s="204"/>
      <c r="J3" s="87" t="s">
        <v>10</v>
      </c>
      <c r="K3" s="88"/>
      <c r="L3" s="88"/>
      <c r="M3" s="88"/>
      <c r="N3" s="89"/>
      <c r="O3" s="119" t="s">
        <v>72</v>
      </c>
      <c r="P3" s="91"/>
      <c r="Q3" s="91"/>
      <c r="R3" s="91"/>
      <c r="S3" s="92"/>
      <c r="T3" s="93"/>
      <c r="U3" s="87" t="s">
        <v>24</v>
      </c>
      <c r="V3" s="88"/>
      <c r="W3" s="88"/>
      <c r="X3" s="88"/>
      <c r="Y3" s="89"/>
      <c r="Z3" s="100" t="s">
        <v>74</v>
      </c>
      <c r="AA3" s="91"/>
      <c r="AB3" s="91"/>
      <c r="AC3" s="91"/>
      <c r="AD3" s="92"/>
      <c r="AE3" s="92"/>
      <c r="AF3" s="94"/>
    </row>
    <row r="4" spans="1:32" ht="12" customHeight="1" x14ac:dyDescent="0.2">
      <c r="A4" s="200" t="s">
        <v>19</v>
      </c>
      <c r="B4" s="201"/>
      <c r="C4" s="197" t="s">
        <v>67</v>
      </c>
      <c r="D4" s="198"/>
      <c r="E4" s="198"/>
      <c r="F4" s="198"/>
      <c r="G4" s="199"/>
      <c r="H4" s="8" t="s">
        <v>21</v>
      </c>
      <c r="I4" s="19">
        <v>2</v>
      </c>
      <c r="J4" s="99"/>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5" t="s">
        <v>22</v>
      </c>
      <c r="B5" s="206"/>
      <c r="C5" s="206"/>
      <c r="D5" s="206"/>
      <c r="E5" s="206"/>
      <c r="F5" s="207"/>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2</v>
      </c>
      <c r="C7" s="114">
        <v>2</v>
      </c>
      <c r="D7" s="223">
        <v>4</v>
      </c>
      <c r="E7" s="114">
        <v>4</v>
      </c>
      <c r="F7" s="114">
        <v>1</v>
      </c>
      <c r="G7" s="114">
        <v>3</v>
      </c>
      <c r="H7" s="114">
        <v>2</v>
      </c>
      <c r="I7" s="114">
        <v>5</v>
      </c>
      <c r="J7" s="105"/>
      <c r="K7" s="106">
        <f>COUNTA(I5)*I4</f>
        <v>0</v>
      </c>
      <c r="L7" s="196" t="s">
        <v>23</v>
      </c>
      <c r="M7" s="196"/>
      <c r="N7" s="196"/>
      <c r="O7" s="196"/>
      <c r="P7" s="196"/>
      <c r="Q7" s="107">
        <f>(COUNTA(S7:AF7)+G5)*I4</f>
        <v>4</v>
      </c>
      <c r="R7" s="108"/>
      <c r="S7" s="109" t="s">
        <v>84</v>
      </c>
      <c r="T7" s="222" t="s">
        <v>84</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2" t="s">
        <v>20</v>
      </c>
      <c r="B9" s="203"/>
      <c r="C9" s="204" t="s">
        <v>69</v>
      </c>
      <c r="D9" s="204"/>
      <c r="E9" s="204"/>
      <c r="F9" s="204"/>
      <c r="G9" s="204"/>
      <c r="H9" s="204"/>
      <c r="I9" s="204"/>
      <c r="J9" s="87" t="s">
        <v>10</v>
      </c>
      <c r="K9" s="88"/>
      <c r="L9" s="88"/>
      <c r="M9" s="88"/>
      <c r="N9" s="89"/>
      <c r="O9" s="119" t="s">
        <v>72</v>
      </c>
      <c r="P9" s="91"/>
      <c r="Q9" s="91"/>
      <c r="R9" s="91"/>
      <c r="S9" s="92"/>
      <c r="T9" s="93"/>
      <c r="U9" s="87" t="s">
        <v>24</v>
      </c>
      <c r="V9" s="88"/>
      <c r="W9" s="88"/>
      <c r="X9" s="88"/>
      <c r="Y9" s="89"/>
      <c r="Z9" s="100" t="s">
        <v>80</v>
      </c>
      <c r="AA9" s="91"/>
      <c r="AB9" s="91"/>
      <c r="AC9" s="91"/>
      <c r="AD9" s="92"/>
      <c r="AE9" s="92"/>
      <c r="AF9" s="94"/>
    </row>
    <row r="10" spans="1:32" ht="12" customHeight="1" x14ac:dyDescent="0.2">
      <c r="A10" s="200" t="s">
        <v>19</v>
      </c>
      <c r="B10" s="201"/>
      <c r="C10" s="197" t="s">
        <v>73</v>
      </c>
      <c r="D10" s="198"/>
      <c r="E10" s="198"/>
      <c r="F10" s="198"/>
      <c r="G10" s="199"/>
      <c r="H10" s="8" t="s">
        <v>21</v>
      </c>
      <c r="I10" s="19">
        <v>1</v>
      </c>
      <c r="J10" s="99"/>
      <c r="K10" s="84"/>
      <c r="L10" s="84"/>
      <c r="M10" s="84"/>
      <c r="N10" s="84"/>
      <c r="O10" s="85"/>
      <c r="P10" s="85"/>
      <c r="Q10" s="85"/>
      <c r="R10" s="85"/>
      <c r="S10" s="72"/>
      <c r="T10" s="86"/>
      <c r="U10" s="99" t="s">
        <v>74</v>
      </c>
      <c r="V10" s="156"/>
      <c r="W10" s="156"/>
      <c r="X10" s="157"/>
      <c r="Y10" s="157"/>
      <c r="Z10" s="157" t="s">
        <v>75</v>
      </c>
      <c r="AB10" s="85"/>
      <c r="AC10" s="85"/>
      <c r="AD10" s="72"/>
      <c r="AE10" s="72"/>
      <c r="AF10" s="95"/>
    </row>
    <row r="11" spans="1:32" ht="12" customHeight="1" x14ac:dyDescent="0.2">
      <c r="A11" s="205" t="s">
        <v>22</v>
      </c>
      <c r="B11" s="206"/>
      <c r="C11" s="206"/>
      <c r="D11" s="206"/>
      <c r="E11" s="206"/>
      <c r="F11" s="207"/>
      <c r="G11" s="96">
        <v>0</v>
      </c>
      <c r="H11" s="9" t="s">
        <v>36</v>
      </c>
      <c r="I11" s="96"/>
      <c r="J11" s="2"/>
      <c r="K11" s="85"/>
      <c r="L11" s="85"/>
      <c r="M11" s="85"/>
      <c r="N11" s="85"/>
      <c r="O11" s="85"/>
      <c r="P11" s="85"/>
      <c r="Q11" s="85"/>
      <c r="R11" s="85"/>
      <c r="S11" s="72"/>
      <c r="T11" s="86"/>
      <c r="U11" s="120" t="s">
        <v>76</v>
      </c>
      <c r="V11" s="157"/>
      <c r="W11" s="157"/>
      <c r="X11" s="157"/>
      <c r="Y11" s="157"/>
      <c r="Z11" s="157" t="s">
        <v>77</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120" t="s">
        <v>78</v>
      </c>
      <c r="V12" s="157"/>
      <c r="W12" s="157"/>
      <c r="X12" s="157"/>
      <c r="Y12" s="157"/>
      <c r="Z12" s="157" t="s">
        <v>79</v>
      </c>
      <c r="AB12" s="85"/>
      <c r="AC12" s="85"/>
      <c r="AD12" s="72"/>
      <c r="AE12" s="72"/>
      <c r="AF12" s="95"/>
    </row>
    <row r="13" spans="1:32" ht="12" customHeight="1" thickBot="1" x14ac:dyDescent="0.25">
      <c r="A13" s="113">
        <v>9</v>
      </c>
      <c r="B13" s="114">
        <v>3</v>
      </c>
      <c r="C13" s="114">
        <v>0</v>
      </c>
      <c r="D13" s="114">
        <v>4</v>
      </c>
      <c r="E13" s="114">
        <v>3</v>
      </c>
      <c r="F13" s="114">
        <v>1</v>
      </c>
      <c r="G13" s="114">
        <v>2</v>
      </c>
      <c r="H13" s="114">
        <v>1</v>
      </c>
      <c r="I13" s="114">
        <v>4</v>
      </c>
      <c r="J13" s="105"/>
      <c r="K13" s="106">
        <f>COUNTA(I11)*I10</f>
        <v>0</v>
      </c>
      <c r="L13" s="196" t="s">
        <v>23</v>
      </c>
      <c r="M13" s="196"/>
      <c r="N13" s="196"/>
      <c r="O13" s="196"/>
      <c r="P13" s="196"/>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2" t="s">
        <v>20</v>
      </c>
      <c r="B15" s="203"/>
      <c r="C15" s="204" t="s">
        <v>70</v>
      </c>
      <c r="D15" s="204"/>
      <c r="E15" s="204"/>
      <c r="F15" s="204"/>
      <c r="G15" s="204"/>
      <c r="H15" s="204"/>
      <c r="I15" s="204"/>
      <c r="J15" s="87" t="s">
        <v>10</v>
      </c>
      <c r="K15" s="88"/>
      <c r="L15" s="88"/>
      <c r="M15" s="88"/>
      <c r="N15" s="89"/>
      <c r="O15" s="119" t="s">
        <v>72</v>
      </c>
      <c r="P15" s="91"/>
      <c r="Q15" s="91"/>
      <c r="R15" s="91"/>
      <c r="S15" s="92"/>
      <c r="T15" s="93"/>
      <c r="U15" s="87" t="s">
        <v>24</v>
      </c>
      <c r="V15" s="88"/>
      <c r="W15" s="88"/>
      <c r="X15" s="88"/>
      <c r="Y15" s="89"/>
      <c r="Z15" s="100" t="s">
        <v>74</v>
      </c>
      <c r="AA15" s="91"/>
      <c r="AB15" s="91"/>
      <c r="AC15" s="91"/>
      <c r="AD15" s="92"/>
      <c r="AE15" s="92"/>
      <c r="AF15" s="94"/>
    </row>
    <row r="16" spans="1:32" ht="12" customHeight="1" x14ac:dyDescent="0.2">
      <c r="A16" s="200" t="s">
        <v>19</v>
      </c>
      <c r="B16" s="201"/>
      <c r="C16" s="197" t="s">
        <v>71</v>
      </c>
      <c r="D16" s="198"/>
      <c r="E16" s="198"/>
      <c r="F16" s="198"/>
      <c r="G16" s="199"/>
      <c r="H16" s="8" t="s">
        <v>21</v>
      </c>
      <c r="I16" s="19">
        <v>5</v>
      </c>
      <c r="J16" s="99"/>
      <c r="K16" s="84"/>
      <c r="L16" s="84"/>
      <c r="M16" s="84"/>
      <c r="N16" s="84"/>
      <c r="O16" s="85"/>
      <c r="P16" s="85"/>
      <c r="Q16" s="85"/>
      <c r="R16" s="85"/>
      <c r="S16" s="72"/>
      <c r="T16" s="86"/>
      <c r="U16" s="99" t="s">
        <v>75</v>
      </c>
      <c r="V16" s="84"/>
      <c r="W16" s="84"/>
      <c r="X16" s="85"/>
      <c r="Y16" s="85"/>
      <c r="Z16" s="85"/>
      <c r="AA16" s="155" t="s">
        <v>76</v>
      </c>
      <c r="AB16" s="85"/>
      <c r="AC16" s="85"/>
      <c r="AD16" s="72"/>
      <c r="AE16" s="72"/>
      <c r="AF16" s="95"/>
    </row>
    <row r="17" spans="1:32" ht="12" customHeight="1" x14ac:dyDescent="0.2">
      <c r="A17" s="205" t="s">
        <v>22</v>
      </c>
      <c r="B17" s="206"/>
      <c r="C17" s="206"/>
      <c r="D17" s="206"/>
      <c r="E17" s="206"/>
      <c r="F17" s="207"/>
      <c r="G17" s="96">
        <v>0</v>
      </c>
      <c r="H17" s="9" t="s">
        <v>36</v>
      </c>
      <c r="I17" s="96"/>
      <c r="J17" s="2"/>
      <c r="K17" s="85"/>
      <c r="L17" s="85"/>
      <c r="M17" s="85"/>
      <c r="N17" s="85"/>
      <c r="O17" s="85"/>
      <c r="P17" s="85"/>
      <c r="Q17" s="85"/>
      <c r="R17" s="85"/>
      <c r="S17" s="72"/>
      <c r="T17" s="86"/>
      <c r="U17" s="120" t="s">
        <v>77</v>
      </c>
      <c r="V17" s="85"/>
      <c r="W17" s="85"/>
      <c r="X17" s="85"/>
      <c r="Y17" s="85"/>
      <c r="Z17" s="85"/>
      <c r="AA17" s="155" t="s">
        <v>78</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120" t="s">
        <v>79</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196" t="s">
        <v>23</v>
      </c>
      <c r="M19" s="196"/>
      <c r="N19" s="196"/>
      <c r="O19" s="196"/>
      <c r="P19" s="196"/>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2" t="s">
        <v>20</v>
      </c>
      <c r="B21" s="203"/>
      <c r="C21" s="204"/>
      <c r="D21" s="204"/>
      <c r="E21" s="204"/>
      <c r="F21" s="204"/>
      <c r="G21" s="204"/>
      <c r="H21" s="204"/>
      <c r="I21" s="204"/>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200" t="s">
        <v>19</v>
      </c>
      <c r="B22" s="201"/>
      <c r="C22" s="197"/>
      <c r="D22" s="198"/>
      <c r="E22" s="198"/>
      <c r="F22" s="198"/>
      <c r="G22" s="199"/>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5" t="s">
        <v>22</v>
      </c>
      <c r="B23" s="206"/>
      <c r="C23" s="206"/>
      <c r="D23" s="206"/>
      <c r="E23" s="206"/>
      <c r="F23" s="207"/>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6"/>
      <c r="F25" s="114"/>
      <c r="G25" s="114"/>
      <c r="H25" s="114"/>
      <c r="I25" s="114"/>
      <c r="J25" s="105"/>
      <c r="K25" s="106">
        <f>COUNTA(I23)*I22</f>
        <v>0</v>
      </c>
      <c r="L25" s="196" t="s">
        <v>23</v>
      </c>
      <c r="M25" s="196"/>
      <c r="N25" s="196"/>
      <c r="O25" s="196"/>
      <c r="P25" s="196"/>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2" t="s">
        <v>20</v>
      </c>
      <c r="B27" s="203"/>
      <c r="C27" s="204"/>
      <c r="D27" s="204"/>
      <c r="E27" s="204"/>
      <c r="F27" s="204"/>
      <c r="G27" s="204"/>
      <c r="H27" s="204"/>
      <c r="I27" s="204"/>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200" t="s">
        <v>19</v>
      </c>
      <c r="B28" s="201"/>
      <c r="C28" s="197"/>
      <c r="D28" s="198"/>
      <c r="E28" s="198"/>
      <c r="F28" s="198"/>
      <c r="G28" s="199"/>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5" t="s">
        <v>22</v>
      </c>
      <c r="B29" s="206"/>
      <c r="C29" s="206"/>
      <c r="D29" s="206"/>
      <c r="E29" s="206"/>
      <c r="F29" s="207"/>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6" t="s">
        <v>23</v>
      </c>
      <c r="M31" s="196"/>
      <c r="N31" s="196"/>
      <c r="O31" s="196"/>
      <c r="P31" s="196"/>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2" t="s">
        <v>20</v>
      </c>
      <c r="B33" s="203"/>
      <c r="C33" s="204"/>
      <c r="D33" s="204"/>
      <c r="E33" s="204"/>
      <c r="F33" s="204"/>
      <c r="G33" s="204"/>
      <c r="H33" s="204"/>
      <c r="I33" s="204"/>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200" t="s">
        <v>19</v>
      </c>
      <c r="B34" s="201"/>
      <c r="C34" s="197"/>
      <c r="D34" s="198"/>
      <c r="E34" s="198"/>
      <c r="F34" s="198"/>
      <c r="G34" s="199"/>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5" t="s">
        <v>22</v>
      </c>
      <c r="B35" s="206"/>
      <c r="C35" s="206"/>
      <c r="D35" s="206"/>
      <c r="E35" s="206"/>
      <c r="F35" s="207"/>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6" t="s">
        <v>23</v>
      </c>
      <c r="M37" s="196"/>
      <c r="N37" s="196"/>
      <c r="O37" s="196"/>
      <c r="P37" s="196"/>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2" t="s">
        <v>20</v>
      </c>
      <c r="B39" s="203"/>
      <c r="C39" s="204"/>
      <c r="D39" s="204"/>
      <c r="E39" s="204"/>
      <c r="F39" s="204"/>
      <c r="G39" s="204"/>
      <c r="H39" s="204"/>
      <c r="I39" s="204"/>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200" t="s">
        <v>19</v>
      </c>
      <c r="B40" s="201"/>
      <c r="C40" s="197"/>
      <c r="D40" s="198"/>
      <c r="E40" s="198"/>
      <c r="F40" s="198"/>
      <c r="G40" s="199"/>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5" t="s">
        <v>22</v>
      </c>
      <c r="B41" s="206"/>
      <c r="C41" s="206"/>
      <c r="D41" s="206"/>
      <c r="E41" s="206"/>
      <c r="F41" s="207"/>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6" t="s">
        <v>23</v>
      </c>
      <c r="M43" s="196"/>
      <c r="N43" s="196"/>
      <c r="O43" s="196"/>
      <c r="P43" s="196"/>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202" t="s">
        <v>20</v>
      </c>
      <c r="B45" s="203"/>
      <c r="C45" s="204"/>
      <c r="D45" s="204"/>
      <c r="E45" s="204"/>
      <c r="F45" s="204"/>
      <c r="G45" s="204"/>
      <c r="H45" s="204"/>
      <c r="I45" s="204"/>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200" t="s">
        <v>19</v>
      </c>
      <c r="B46" s="201"/>
      <c r="C46" s="197"/>
      <c r="D46" s="198"/>
      <c r="E46" s="198"/>
      <c r="F46" s="198"/>
      <c r="G46" s="199"/>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5" t="s">
        <v>22</v>
      </c>
      <c r="B47" s="206"/>
      <c r="C47" s="206"/>
      <c r="D47" s="206"/>
      <c r="E47" s="206"/>
      <c r="F47" s="207"/>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6" t="s">
        <v>23</v>
      </c>
      <c r="M49" s="196"/>
      <c r="N49" s="196"/>
      <c r="O49" s="196"/>
      <c r="P49" s="196"/>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202" t="s">
        <v>20</v>
      </c>
      <c r="B51" s="203"/>
      <c r="C51" s="204"/>
      <c r="D51" s="204"/>
      <c r="E51" s="204"/>
      <c r="F51" s="204"/>
      <c r="G51" s="204"/>
      <c r="H51" s="204"/>
      <c r="I51" s="204"/>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200" t="s">
        <v>19</v>
      </c>
      <c r="B52" s="201"/>
      <c r="C52" s="197"/>
      <c r="D52" s="198"/>
      <c r="E52" s="198"/>
      <c r="F52" s="198"/>
      <c r="G52" s="199"/>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5" t="s">
        <v>22</v>
      </c>
      <c r="B53" s="206"/>
      <c r="C53" s="206"/>
      <c r="D53" s="206"/>
      <c r="E53" s="206"/>
      <c r="F53" s="207"/>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6" t="s">
        <v>23</v>
      </c>
      <c r="M55" s="196"/>
      <c r="N55" s="196"/>
      <c r="O55" s="196"/>
      <c r="P55" s="196"/>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202" t="s">
        <v>20</v>
      </c>
      <c r="B57" s="203"/>
      <c r="C57" s="204"/>
      <c r="D57" s="204"/>
      <c r="E57" s="204"/>
      <c r="F57" s="204"/>
      <c r="G57" s="204"/>
      <c r="H57" s="204"/>
      <c r="I57" s="204"/>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200" t="s">
        <v>19</v>
      </c>
      <c r="B58" s="201"/>
      <c r="C58" s="197"/>
      <c r="D58" s="198"/>
      <c r="E58" s="198"/>
      <c r="F58" s="198"/>
      <c r="G58" s="199"/>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5" t="s">
        <v>22</v>
      </c>
      <c r="B59" s="206"/>
      <c r="C59" s="206"/>
      <c r="D59" s="206"/>
      <c r="E59" s="206"/>
      <c r="F59" s="207"/>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6" t="s">
        <v>23</v>
      </c>
      <c r="M61" s="196"/>
      <c r="N61" s="196"/>
      <c r="O61" s="196"/>
      <c r="P61" s="196"/>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202" t="s">
        <v>20</v>
      </c>
      <c r="B63" s="203"/>
      <c r="C63" s="204"/>
      <c r="D63" s="204"/>
      <c r="E63" s="204"/>
      <c r="F63" s="204"/>
      <c r="G63" s="204"/>
      <c r="H63" s="204"/>
      <c r="I63" s="204"/>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200" t="s">
        <v>19</v>
      </c>
      <c r="B64" s="201"/>
      <c r="C64" s="197"/>
      <c r="D64" s="198"/>
      <c r="E64" s="198"/>
      <c r="F64" s="198"/>
      <c r="G64" s="199"/>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5" t="s">
        <v>22</v>
      </c>
      <c r="B65" s="206"/>
      <c r="C65" s="206"/>
      <c r="D65" s="206"/>
      <c r="E65" s="206"/>
      <c r="F65" s="207"/>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6" t="s">
        <v>23</v>
      </c>
      <c r="M67" s="196"/>
      <c r="N67" s="196"/>
      <c r="O67" s="196"/>
      <c r="P67" s="196"/>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A25" sqref="A25:D25"/>
    </sheetView>
  </sheetViews>
  <sheetFormatPr defaultRowHeight="12.75" x14ac:dyDescent="0.2"/>
  <cols>
    <col min="1" max="4" width="15" customWidth="1"/>
    <col min="5" max="8" width="7.28515625" customWidth="1"/>
  </cols>
  <sheetData>
    <row r="1" spans="1:8" ht="25.5" customHeight="1" x14ac:dyDescent="0.3">
      <c r="A1" s="210" t="s">
        <v>56</v>
      </c>
      <c r="B1" s="210"/>
      <c r="C1" s="210"/>
      <c r="D1" s="210"/>
      <c r="E1" s="210"/>
      <c r="F1" s="210"/>
      <c r="G1" s="210"/>
      <c r="H1" s="210"/>
    </row>
    <row r="2" spans="1:8" ht="15.75" x14ac:dyDescent="0.25">
      <c r="A2" s="147" t="s">
        <v>39</v>
      </c>
      <c r="B2" s="130" t="str">
        <f>Diario!B2</f>
        <v>Abnormal</v>
      </c>
    </row>
    <row r="3" spans="1:8" ht="6.75" customHeight="1" x14ac:dyDescent="0.2"/>
    <row r="4" spans="1:8" s="129" customFormat="1" ht="18.75" thickBot="1" x14ac:dyDescent="0.3">
      <c r="A4" s="154" t="s">
        <v>40</v>
      </c>
      <c r="B4" s="141">
        <f>SUM(E7:E49)-SUM(F7:F49)</f>
        <v>9</v>
      </c>
      <c r="C4" s="154" t="s">
        <v>41</v>
      </c>
      <c r="D4" s="141">
        <f>SUM(G7:G49)-SUM(H7:H49)</f>
        <v>0</v>
      </c>
    </row>
    <row r="5" spans="1:8" ht="13.5" customHeight="1" thickTop="1" x14ac:dyDescent="0.2">
      <c r="E5" s="211" t="s">
        <v>42</v>
      </c>
      <c r="F5" s="212"/>
      <c r="G5" s="211" t="s">
        <v>45</v>
      </c>
      <c r="H5" s="212"/>
    </row>
    <row r="6" spans="1:8" ht="13.5" thickBot="1" x14ac:dyDescent="0.25">
      <c r="E6" s="131" t="s">
        <v>43</v>
      </c>
      <c r="F6" s="132" t="s">
        <v>44</v>
      </c>
      <c r="G6" s="131" t="s">
        <v>46</v>
      </c>
      <c r="H6" s="132" t="s">
        <v>47</v>
      </c>
    </row>
    <row r="7" spans="1:8" ht="17.25" thickTop="1" thickBot="1" x14ac:dyDescent="0.3">
      <c r="A7" s="213" t="s">
        <v>48</v>
      </c>
      <c r="B7" s="214"/>
      <c r="C7" s="214"/>
      <c r="D7" s="214"/>
      <c r="E7" s="137">
        <v>500</v>
      </c>
      <c r="F7" s="138"/>
      <c r="G7" s="137"/>
      <c r="H7" s="138"/>
    </row>
    <row r="8" spans="1:8" ht="15.75" x14ac:dyDescent="0.25">
      <c r="A8" s="215" t="s">
        <v>49</v>
      </c>
      <c r="B8" s="216"/>
      <c r="C8" s="216"/>
      <c r="D8" s="216"/>
      <c r="E8" s="148"/>
      <c r="F8" s="149"/>
      <c r="G8" s="148"/>
      <c r="H8" s="149"/>
    </row>
    <row r="9" spans="1:8" x14ac:dyDescent="0.2">
      <c r="A9" s="208" t="s">
        <v>89</v>
      </c>
      <c r="B9" s="209"/>
      <c r="C9" s="209"/>
      <c r="D9" s="209"/>
      <c r="E9" s="150"/>
      <c r="F9" s="151">
        <v>110</v>
      </c>
      <c r="G9" s="150"/>
      <c r="H9" s="151"/>
    </row>
    <row r="10" spans="1:8" x14ac:dyDescent="0.2">
      <c r="A10" s="208" t="s">
        <v>63</v>
      </c>
      <c r="B10" s="209"/>
      <c r="C10" s="209"/>
      <c r="D10" s="209"/>
      <c r="E10" s="150"/>
      <c r="F10" s="151">
        <v>35</v>
      </c>
      <c r="G10" s="150"/>
      <c r="H10" s="151"/>
    </row>
    <row r="11" spans="1:8" x14ac:dyDescent="0.2">
      <c r="A11" s="208" t="s">
        <v>64</v>
      </c>
      <c r="B11" s="209"/>
      <c r="C11" s="209"/>
      <c r="D11" s="209"/>
      <c r="E11" s="150"/>
      <c r="F11" s="151">
        <v>20</v>
      </c>
      <c r="G11" s="150"/>
      <c r="H11" s="151"/>
    </row>
    <row r="12" spans="1:8" x14ac:dyDescent="0.2">
      <c r="A12" s="208" t="s">
        <v>64</v>
      </c>
      <c r="B12" s="209"/>
      <c r="C12" s="209"/>
      <c r="D12" s="209"/>
      <c r="E12" s="150"/>
      <c r="F12" s="151">
        <v>20</v>
      </c>
      <c r="G12" s="150"/>
      <c r="H12" s="151"/>
    </row>
    <row r="13" spans="1:8" x14ac:dyDescent="0.2">
      <c r="A13" s="208" t="s">
        <v>90</v>
      </c>
      <c r="B13" s="209"/>
      <c r="C13" s="209"/>
      <c r="D13" s="209"/>
      <c r="E13" s="150"/>
      <c r="F13" s="151">
        <f>2*40</f>
        <v>80</v>
      </c>
      <c r="G13" s="150"/>
      <c r="H13" s="151"/>
    </row>
    <row r="14" spans="1:8" x14ac:dyDescent="0.2">
      <c r="A14" s="208" t="s">
        <v>91</v>
      </c>
      <c r="B14" s="209"/>
      <c r="C14" s="209"/>
      <c r="D14" s="209"/>
      <c r="E14" s="150"/>
      <c r="F14" s="151">
        <v>50</v>
      </c>
      <c r="G14" s="150"/>
      <c r="H14" s="151"/>
    </row>
    <row r="15" spans="1:8" x14ac:dyDescent="0.2">
      <c r="A15" s="208" t="s">
        <v>92</v>
      </c>
      <c r="B15" s="209"/>
      <c r="C15" s="209"/>
      <c r="D15" s="209"/>
      <c r="E15" s="150"/>
      <c r="F15" s="151">
        <f>15*5</f>
        <v>75</v>
      </c>
      <c r="G15" s="150"/>
      <c r="H15" s="151"/>
    </row>
    <row r="16" spans="1:8" ht="27" customHeight="1" thickBot="1" x14ac:dyDescent="0.25">
      <c r="A16" s="217" t="s">
        <v>93</v>
      </c>
      <c r="B16" s="218"/>
      <c r="C16" s="218"/>
      <c r="D16" s="218"/>
      <c r="E16" s="152"/>
      <c r="F16" s="153">
        <f>50+2*3+2*10+3*10</f>
        <v>106</v>
      </c>
      <c r="G16" s="152"/>
      <c r="H16" s="153"/>
    </row>
    <row r="17" spans="1:8" ht="15.75" x14ac:dyDescent="0.25">
      <c r="A17" s="215" t="s">
        <v>50</v>
      </c>
      <c r="B17" s="216"/>
      <c r="C17" s="216"/>
      <c r="D17" s="216"/>
      <c r="E17" s="133"/>
      <c r="F17" s="134"/>
      <c r="G17" s="133"/>
      <c r="H17" s="134"/>
    </row>
    <row r="18" spans="1:8" x14ac:dyDescent="0.2">
      <c r="A18" s="208" t="s">
        <v>96</v>
      </c>
      <c r="B18" s="209"/>
      <c r="C18" s="209"/>
      <c r="D18" s="209"/>
      <c r="E18" s="133"/>
      <c r="F18" s="134"/>
      <c r="G18" s="133">
        <v>2</v>
      </c>
      <c r="H18" s="134"/>
    </row>
    <row r="19" spans="1:8" x14ac:dyDescent="0.2">
      <c r="A19" s="208" t="s">
        <v>97</v>
      </c>
      <c r="B19" s="209"/>
      <c r="C19" s="209"/>
      <c r="D19" s="209"/>
      <c r="E19" s="133">
        <v>45</v>
      </c>
      <c r="F19" s="134"/>
      <c r="G19" s="133"/>
      <c r="H19" s="134">
        <v>2</v>
      </c>
    </row>
    <row r="20" spans="1:8" x14ac:dyDescent="0.2">
      <c r="A20" s="208" t="s">
        <v>98</v>
      </c>
      <c r="B20" s="209"/>
      <c r="C20" s="209"/>
      <c r="D20" s="209"/>
      <c r="E20" s="133"/>
      <c r="F20" s="134">
        <v>20</v>
      </c>
      <c r="G20" s="133"/>
      <c r="H20" s="134"/>
    </row>
    <row r="21" spans="1:8" ht="12.75" customHeight="1" thickBot="1" x14ac:dyDescent="0.25">
      <c r="A21" s="217" t="s">
        <v>99</v>
      </c>
      <c r="B21" s="218"/>
      <c r="C21" s="218"/>
      <c r="D21" s="218"/>
      <c r="E21" s="139"/>
      <c r="F21" s="140">
        <v>20</v>
      </c>
      <c r="G21" s="139"/>
      <c r="H21" s="140"/>
    </row>
    <row r="22" spans="1:8" x14ac:dyDescent="0.2">
      <c r="E22" s="133"/>
      <c r="F22" s="134"/>
      <c r="G22" s="133"/>
      <c r="H22" s="134"/>
    </row>
    <row r="23" spans="1:8" x14ac:dyDescent="0.2">
      <c r="A23" s="208"/>
      <c r="B23" s="209"/>
      <c r="C23" s="209"/>
      <c r="D23" s="209"/>
      <c r="E23" s="133"/>
      <c r="F23" s="134"/>
      <c r="G23" s="133"/>
      <c r="H23" s="134"/>
    </row>
    <row r="24" spans="1:8" x14ac:dyDescent="0.2">
      <c r="A24" s="208"/>
      <c r="B24" s="209"/>
      <c r="C24" s="209"/>
      <c r="D24" s="209"/>
      <c r="E24" s="133"/>
      <c r="F24" s="134"/>
      <c r="G24" s="133"/>
      <c r="H24" s="134"/>
    </row>
    <row r="25" spans="1:8" x14ac:dyDescent="0.2">
      <c r="A25" s="208"/>
      <c r="B25" s="209"/>
      <c r="C25" s="209"/>
      <c r="D25" s="209"/>
      <c r="E25" s="133"/>
      <c r="F25" s="134"/>
      <c r="G25" s="133"/>
      <c r="H25" s="134"/>
    </row>
    <row r="26" spans="1:8" ht="13.5" thickBot="1" x14ac:dyDescent="0.25">
      <c r="A26" s="217"/>
      <c r="B26" s="218"/>
      <c r="C26" s="218"/>
      <c r="D26" s="218"/>
      <c r="E26" s="139"/>
      <c r="F26" s="140"/>
      <c r="G26" s="139"/>
      <c r="H26" s="140"/>
    </row>
    <row r="27" spans="1:8" x14ac:dyDescent="0.2">
      <c r="E27" s="133"/>
      <c r="F27" s="134"/>
      <c r="G27" s="133"/>
      <c r="H27" s="134"/>
    </row>
    <row r="28" spans="1:8" x14ac:dyDescent="0.2">
      <c r="E28" s="133"/>
      <c r="F28" s="134"/>
      <c r="G28" s="133"/>
      <c r="H28" s="134"/>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x14ac:dyDescent="0.2">
      <c r="E48" s="133"/>
      <c r="F48" s="134"/>
      <c r="G48" s="133"/>
      <c r="H48" s="134"/>
    </row>
    <row r="49" spans="5:8" ht="13.5" thickBot="1" x14ac:dyDescent="0.25">
      <c r="E49" s="135"/>
      <c r="F49" s="136"/>
      <c r="G49" s="135"/>
      <c r="H49" s="136"/>
    </row>
    <row r="50" spans="5:8" ht="13.5" thickTop="1" x14ac:dyDescent="0.2"/>
  </sheetData>
  <mergeCells count="22">
    <mergeCell ref="A23:D23"/>
    <mergeCell ref="A24:D24"/>
    <mergeCell ref="A25:D25"/>
    <mergeCell ref="A26:D26"/>
    <mergeCell ref="A21:D21"/>
    <mergeCell ref="A11:D11"/>
    <mergeCell ref="A12:D12"/>
    <mergeCell ref="A13:D13"/>
    <mergeCell ref="A14:D14"/>
    <mergeCell ref="A15:D15"/>
    <mergeCell ref="A16:D16"/>
    <mergeCell ref="A17:D17"/>
    <mergeCell ref="A18:D18"/>
    <mergeCell ref="A19:D19"/>
    <mergeCell ref="A20:D20"/>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2018-04-09T09:48:25Z</cp:lastPrinted>
  <dcterms:created xsi:type="dcterms:W3CDTF">2016-01-28T15:32:52Z</dcterms:created>
  <dcterms:modified xsi:type="dcterms:W3CDTF">2018-04-11T06:23:19Z</dcterms:modified>
</cp:coreProperties>
</file>